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" yWindow="108" windowWidth="15216" windowHeight="7020" activeTab="0"/>
  </bookViews>
  <sheets>
    <sheet name="１Ｚ１" sheetId="1" r:id="rId1"/>
    <sheet name="１Ｚ２" sheetId="2" r:id="rId2"/>
    <sheet name="１Ｚ３" sheetId="3" r:id="rId3"/>
    <sheet name="２Ｚ１" sheetId="4" r:id="rId4"/>
    <sheet name="２Ｚ２" sheetId="5" r:id="rId5"/>
    <sheet name="２Ｚ３" sheetId="6" r:id="rId6"/>
    <sheet name="３Ｚ１" sheetId="7" r:id="rId7"/>
    <sheet name="３Ｚ２" sheetId="8" r:id="rId8"/>
    <sheet name="３Ｚ３" sheetId="9" r:id="rId9"/>
    <sheet name="４Ｚ１" sheetId="10" r:id="rId10"/>
    <sheet name="４Ｚ２" sheetId="11" r:id="rId11"/>
    <sheet name="４Ｚ３" sheetId="12" r:id="rId12"/>
    <sheet name="５Ｚ１" sheetId="13" r:id="rId13"/>
    <sheet name="５Ｚ２" sheetId="14" r:id="rId14"/>
    <sheet name="５Ｚ３" sheetId="15" r:id="rId15"/>
  </sheets>
  <definedNames>
    <definedName name="_xlnm.Print_Area" localSheetId="2">'１Ｚ３'!$B$4:$K$46</definedName>
    <definedName name="_xlnm.Print_Area" localSheetId="5">'２Ｚ３'!$A$4:$L$32</definedName>
    <definedName name="_xlnm.Print_Area" localSheetId="8">'３Ｚ３'!$B$4:$M$39</definedName>
    <definedName name="_xlnm.Print_Area" localSheetId="11">'４Ｚ３'!$B$4:$M$40</definedName>
    <definedName name="_xlnm.Print_Area" localSheetId="14">'５Ｚ３'!$B$4:$H$40</definedName>
  </definedNames>
  <calcPr fullCalcOnLoad="1"/>
</workbook>
</file>

<file path=xl/sharedStrings.xml><?xml version="1.0" encoding="utf-8"?>
<sst xmlns="http://schemas.openxmlformats.org/spreadsheetml/2006/main" count="556" uniqueCount="291">
  <si>
    <t>解答１Ｚ１</t>
  </si>
  <si>
    <t>四半期別売上比較表</t>
  </si>
  <si>
    <t>商品
（コード）</t>
  </si>
  <si>
    <t>単価</t>
  </si>
  <si>
    <t>期別販売数</t>
  </si>
  <si>
    <t>販売数
合計</t>
  </si>
  <si>
    <t>平均
販売数</t>
  </si>
  <si>
    <t>売上
総額</t>
  </si>
  <si>
    <t>判定</t>
  </si>
  <si>
    <t>順位</t>
  </si>
  <si>
    <t>第１期</t>
  </si>
  <si>
    <t>第２期</t>
  </si>
  <si>
    <t>第３期</t>
  </si>
  <si>
    <t>第４期</t>
  </si>
  <si>
    <t>Ｆ－１５Ｊ</t>
  </si>
  <si>
    <t>Ｆ－２２Ｊ</t>
  </si>
  <si>
    <t>ＦＡ－１８</t>
  </si>
  <si>
    <t>Ｘ－３５</t>
  </si>
  <si>
    <t>Ｘ－２９</t>
  </si>
  <si>
    <t>合計</t>
  </si>
  <si>
    <t>－</t>
  </si>
  <si>
    <t>平均</t>
  </si>
  <si>
    <t>解答１Ｚ２</t>
  </si>
  <si>
    <t>犯罪白書２００６　５か国における殺人・窃盗の発生率</t>
  </si>
  <si>
    <t>注　　発生率は人口十万人あたりの件数</t>
  </si>
  <si>
    <t>年</t>
  </si>
  <si>
    <t>①殺　人</t>
  </si>
  <si>
    <t>②窃　盗</t>
  </si>
  <si>
    <t>フランス</t>
  </si>
  <si>
    <t>ドイツ</t>
  </si>
  <si>
    <t>英　　国</t>
  </si>
  <si>
    <t>米　　国</t>
  </si>
  <si>
    <t>日　　本</t>
  </si>
  <si>
    <t>解答１Ｚ３</t>
  </si>
  <si>
    <t>犯罪白書２００６　５か国における殺人の発生率</t>
  </si>
  <si>
    <t>解答２Ｚ１</t>
  </si>
  <si>
    <t>農林水産物の輸入・輸出額</t>
  </si>
  <si>
    <t>単位：億円</t>
  </si>
  <si>
    <t>分類</t>
  </si>
  <si>
    <t>Ｈ１４</t>
  </si>
  <si>
    <t>Ｈ１５</t>
  </si>
  <si>
    <t>Ｈ１６</t>
  </si>
  <si>
    <t>Ｈ１７</t>
  </si>
  <si>
    <t>Ｈ１８</t>
  </si>
  <si>
    <t>合計</t>
  </si>
  <si>
    <t>平均</t>
  </si>
  <si>
    <t>順位</t>
  </si>
  <si>
    <t>輸入</t>
  </si>
  <si>
    <t>農産物</t>
  </si>
  <si>
    <t>林産物</t>
  </si>
  <si>
    <t>水産物</t>
  </si>
  <si>
    <t>輸入額合計</t>
  </si>
  <si>
    <t>輸出</t>
  </si>
  <si>
    <t>輸出額合計</t>
  </si>
  <si>
    <t>判定</t>
  </si>
  <si>
    <t>作成</t>
  </si>
  <si>
    <t>解答２Ｚ２</t>
  </si>
  <si>
    <t>異常潮位の記録</t>
  </si>
  <si>
    <t>番号</t>
  </si>
  <si>
    <t>観測地点名</t>
  </si>
  <si>
    <t>潮位
(cm)</t>
  </si>
  <si>
    <t>起時</t>
  </si>
  <si>
    <t>要因</t>
  </si>
  <si>
    <t>舞阪</t>
  </si>
  <si>
    <t>台風第13号</t>
  </si>
  <si>
    <t>奄美</t>
  </si>
  <si>
    <t>台風第16号</t>
  </si>
  <si>
    <t>名古屋</t>
  </si>
  <si>
    <t>伊勢湾台風</t>
  </si>
  <si>
    <t>南伊豆</t>
  </si>
  <si>
    <t>台風第21号</t>
  </si>
  <si>
    <t>大浦</t>
  </si>
  <si>
    <t>八丈島</t>
  </si>
  <si>
    <t>台風第08号</t>
  </si>
  <si>
    <t>高知</t>
  </si>
  <si>
    <t>台風第10号</t>
  </si>
  <si>
    <t>那覇</t>
  </si>
  <si>
    <t>大阪</t>
  </si>
  <si>
    <t>第2室戸台風</t>
  </si>
  <si>
    <t>厳原</t>
  </si>
  <si>
    <t>異常潮位</t>
  </si>
  <si>
    <t>広島</t>
  </si>
  <si>
    <t>台風第19号</t>
  </si>
  <si>
    <t>三宅島(坪田)</t>
  </si>
  <si>
    <t>低気圧</t>
  </si>
  <si>
    <t>鹿児島</t>
  </si>
  <si>
    <t>ルース台風</t>
  </si>
  <si>
    <t>横浜</t>
  </si>
  <si>
    <t>台風第15号</t>
  </si>
  <si>
    <t>松山</t>
  </si>
  <si>
    <t>横須賀</t>
  </si>
  <si>
    <t>台風第20号</t>
  </si>
  <si>
    <t>徳山</t>
  </si>
  <si>
    <t>台風第22号</t>
  </si>
  <si>
    <t>白浜</t>
  </si>
  <si>
    <t>台風第06号</t>
  </si>
  <si>
    <t>呉</t>
  </si>
  <si>
    <t>尾鷲</t>
  </si>
  <si>
    <t>三角</t>
  </si>
  <si>
    <t>花咲</t>
  </si>
  <si>
    <t>宇野</t>
  </si>
  <si>
    <t>御前崎</t>
  </si>
  <si>
    <t>和歌山</t>
  </si>
  <si>
    <t>対馬</t>
  </si>
  <si>
    <t>台風第14号</t>
  </si>
  <si>
    <t>高松</t>
  </si>
  <si>
    <t>石廊崎</t>
  </si>
  <si>
    <t>小松島</t>
  </si>
  <si>
    <t>清水港</t>
  </si>
  <si>
    <t>枕崎</t>
  </si>
  <si>
    <t>串本</t>
  </si>
  <si>
    <t>門司</t>
  </si>
  <si>
    <t>台風第18号</t>
  </si>
  <si>
    <t>内浦</t>
  </si>
  <si>
    <t>室戸岬</t>
  </si>
  <si>
    <t>釧路</t>
  </si>
  <si>
    <t>姫路(飾磨)</t>
  </si>
  <si>
    <t>紋別</t>
  </si>
  <si>
    <t>神戸</t>
  </si>
  <si>
    <t>網走</t>
  </si>
  <si>
    <t>神津島</t>
  </si>
  <si>
    <t>鮎川</t>
  </si>
  <si>
    <t>種子島</t>
  </si>
  <si>
    <t>能登</t>
  </si>
  <si>
    <t>洲本</t>
  </si>
  <si>
    <t>小名浜</t>
  </si>
  <si>
    <t>佐世保</t>
  </si>
  <si>
    <t>大湊</t>
  </si>
  <si>
    <t>東京(晴海)</t>
  </si>
  <si>
    <t>大船渡</t>
  </si>
  <si>
    <t>口之津</t>
  </si>
  <si>
    <t>岡田</t>
  </si>
  <si>
    <t>大泊</t>
  </si>
  <si>
    <t>室蘭</t>
  </si>
  <si>
    <t>淡輪</t>
  </si>
  <si>
    <t>釜石</t>
  </si>
  <si>
    <t>油津</t>
  </si>
  <si>
    <t>浜田</t>
  </si>
  <si>
    <t>東京(芝浦)</t>
  </si>
  <si>
    <t>父島</t>
  </si>
  <si>
    <t>大分</t>
  </si>
  <si>
    <t>宮古</t>
  </si>
  <si>
    <t>千葉</t>
  </si>
  <si>
    <t>浦河</t>
  </si>
  <si>
    <t>石垣</t>
  </si>
  <si>
    <t>台風第05号</t>
  </si>
  <si>
    <t>竜飛</t>
  </si>
  <si>
    <t>下関</t>
  </si>
  <si>
    <t>銚子漁港</t>
  </si>
  <si>
    <t>長崎</t>
  </si>
  <si>
    <t>大潮</t>
  </si>
  <si>
    <t>稚内</t>
  </si>
  <si>
    <t>八戸</t>
  </si>
  <si>
    <t>八丈台風</t>
  </si>
  <si>
    <t>境</t>
  </si>
  <si>
    <t>土佐清水</t>
  </si>
  <si>
    <t>深浦</t>
  </si>
  <si>
    <t>浦神</t>
  </si>
  <si>
    <t>富山</t>
  </si>
  <si>
    <t>福江</t>
  </si>
  <si>
    <t>粟島</t>
  </si>
  <si>
    <t>博多</t>
  </si>
  <si>
    <t>舞鶴(西)</t>
  </si>
  <si>
    <t>鳥羽</t>
  </si>
  <si>
    <t>舞鶴(東)</t>
  </si>
  <si>
    <t>台風第07号</t>
  </si>
  <si>
    <t>中之島</t>
  </si>
  <si>
    <t>函館</t>
  </si>
  <si>
    <t>宇和島</t>
  </si>
  <si>
    <t>台風第12号</t>
  </si>
  <si>
    <t>下北</t>
  </si>
  <si>
    <t>西之表</t>
  </si>
  <si>
    <t>小樽</t>
  </si>
  <si>
    <t>名瀬</t>
  </si>
  <si>
    <t>西郷</t>
  </si>
  <si>
    <t>与那国</t>
  </si>
  <si>
    <t>台風第09号</t>
  </si>
  <si>
    <t>吉岡</t>
  </si>
  <si>
    <t>布良</t>
  </si>
  <si>
    <t>台風第24号</t>
  </si>
  <si>
    <t>佐渡</t>
  </si>
  <si>
    <t>解答２Ｚ３</t>
  </si>
  <si>
    <t>解答３Ｚ１</t>
  </si>
  <si>
    <t>機種別受注額（大分類）</t>
  </si>
  <si>
    <t>（単位：億円）</t>
  </si>
  <si>
    <t>原動機</t>
  </si>
  <si>
    <t>重電機</t>
  </si>
  <si>
    <t>電子通信</t>
  </si>
  <si>
    <t>産業機械</t>
  </si>
  <si>
    <t>工作機械</t>
  </si>
  <si>
    <t>鉄道車両</t>
  </si>
  <si>
    <t>道路車両</t>
  </si>
  <si>
    <t>航空機</t>
  </si>
  <si>
    <t>船舶</t>
  </si>
  <si>
    <t>平成
１７年</t>
  </si>
  <si>
    <t>計</t>
  </si>
  <si>
    <t>平成
１８年</t>
  </si>
  <si>
    <t>比率</t>
  </si>
  <si>
    <t>前年比評価</t>
  </si>
  <si>
    <t>解答３Ｚ２</t>
  </si>
  <si>
    <t>内閣府</t>
  </si>
  <si>
    <t>経済社会総合研究所</t>
  </si>
  <si>
    <t>機械受注統計調査報告</t>
  </si>
  <si>
    <t>評価</t>
  </si>
  <si>
    <t>平成１８年</t>
  </si>
  <si>
    <t>平成１７年</t>
  </si>
  <si>
    <t>解答３Ｚ３</t>
  </si>
  <si>
    <t>名前の入力は問題の中にありません。入力されていれば間違いです。</t>
  </si>
  <si>
    <t>解答４Ｚ１</t>
  </si>
  <si>
    <t>工賃表</t>
  </si>
  <si>
    <t>時間（分）</t>
  </si>
  <si>
    <t>経費（円）</t>
  </si>
  <si>
    <t>工程数</t>
  </si>
  <si>
    <t>工程Ａ</t>
  </si>
  <si>
    <t>工程Ｂ</t>
  </si>
  <si>
    <t>工程Ｃ</t>
  </si>
  <si>
    <t>工程Ｄ</t>
  </si>
  <si>
    <t>工程Ｅ</t>
  </si>
  <si>
    <t>部品１</t>
  </si>
  <si>
    <t>部品２</t>
  </si>
  <si>
    <t>部品３</t>
  </si>
  <si>
    <t>部品４</t>
  </si>
  <si>
    <t>部品５</t>
  </si>
  <si>
    <t>部品６</t>
  </si>
  <si>
    <t>部品７</t>
  </si>
  <si>
    <t>１分あたりの経費（円／分）</t>
  </si>
  <si>
    <t>解答４Ｚ２</t>
  </si>
  <si>
    <t>Ａ１５－６０ＢＦ　工賃表</t>
  </si>
  <si>
    <t>部品２１</t>
  </si>
  <si>
    <t>部品２０</t>
  </si>
  <si>
    <t>部品１０</t>
  </si>
  <si>
    <t>部品２８</t>
  </si>
  <si>
    <t>部品２５</t>
  </si>
  <si>
    <t>部品８</t>
  </si>
  <si>
    <t>部品１５</t>
  </si>
  <si>
    <t>部品１６</t>
  </si>
  <si>
    <t>部品１９</t>
  </si>
  <si>
    <t>部品１８</t>
  </si>
  <si>
    <t>部品２７</t>
  </si>
  <si>
    <t>部品１２</t>
  </si>
  <si>
    <t>部品１１</t>
  </si>
  <si>
    <t>部品１４</t>
  </si>
  <si>
    <t>部品２６</t>
  </si>
  <si>
    <t>部品９</t>
  </si>
  <si>
    <t>部品２９</t>
  </si>
  <si>
    <t>部品１７</t>
  </si>
  <si>
    <t>部品２４</t>
  </si>
  <si>
    <t>部品１３</t>
  </si>
  <si>
    <t>部品２３</t>
  </si>
  <si>
    <t>部品２２</t>
  </si>
  <si>
    <t>解答４Ｚ３</t>
  </si>
  <si>
    <t>解答５Ｚ１</t>
  </si>
  <si>
    <t>４月期プラスチック製品出荷実数</t>
  </si>
  <si>
    <t>品目名</t>
  </si>
  <si>
    <t>18年</t>
  </si>
  <si>
    <t>19年</t>
  </si>
  <si>
    <t>増減</t>
  </si>
  <si>
    <t>フィルム・シート</t>
  </si>
  <si>
    <t>板</t>
  </si>
  <si>
    <t>合成皮革</t>
  </si>
  <si>
    <t>パイプ</t>
  </si>
  <si>
    <t>機械器具部品</t>
  </si>
  <si>
    <t>日用品・雑貨</t>
  </si>
  <si>
    <t>容器（中空成形）</t>
  </si>
  <si>
    <t>容器（中空成形以外）</t>
  </si>
  <si>
    <t>建材</t>
  </si>
  <si>
    <t>発泡製品</t>
  </si>
  <si>
    <t>強化製品</t>
  </si>
  <si>
    <t>最大</t>
  </si>
  <si>
    <t>最小</t>
  </si>
  <si>
    <t>解答５Ｚ２</t>
  </si>
  <si>
    <t>生産・出荷・在庫実数表</t>
  </si>
  <si>
    <t>生　産</t>
  </si>
  <si>
    <t>出　荷</t>
  </si>
  <si>
    <t>在　庫</t>
  </si>
  <si>
    <t>増減</t>
  </si>
  <si>
    <t>パルプ・紙・紙加工品</t>
  </si>
  <si>
    <t>製紙パルプ</t>
  </si>
  <si>
    <t>新聞巻取紙</t>
  </si>
  <si>
    <t>印刷用紙・非塗工類</t>
  </si>
  <si>
    <t>印刷用紙・塗工</t>
  </si>
  <si>
    <t>情報用紙</t>
  </si>
  <si>
    <t>包装用紙</t>
  </si>
  <si>
    <t>衛生用紙</t>
  </si>
  <si>
    <t>段ボール原紙</t>
  </si>
  <si>
    <t>紙器用板紙</t>
  </si>
  <si>
    <t>段ボール（シート）</t>
  </si>
  <si>
    <t>プラスチック製品</t>
  </si>
  <si>
    <t>解答５Ｚ３</t>
  </si>
  <si>
    <t>生産・出荷・在庫実数表</t>
  </si>
  <si>
    <t>単位：千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</si>
</sst>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0.0%"/>
    <numFmt numFmtId="178" formatCode="General&quot;年&quot;"/>
    <numFmt numFmtId="179" formatCode="0.0_ "/>
    <numFmt numFmtId="180" formatCode="[$-411]ggge&quot;年&quot;m&quot;月&quot;d&quot;日&quot;;@"/>
    <numFmt numFmtId="181" formatCode="yyyy/mm/dd"/>
    <numFmt numFmtId="182" formatCode="#,##0.0;[Red]\-#,##0.0"/>
    <numFmt numFmtId="183" formatCode="yyyy&quot;年&quot;m&quot;月&quot;;@"/>
  </numFmts>
  <fonts count="5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11"/>
      <name val="ＭＳ Ｐ明朝"/>
      <family val="1"/>
    </font>
    <font>
      <b/>
      <sz val="14"/>
      <color indexed="9"/>
      <name val="ＭＳ Ｐ明朝"/>
      <family val="1"/>
    </font>
    <font>
      <sz val="11"/>
      <name val="ＭＳ 明朝"/>
      <family val="1"/>
    </font>
    <font>
      <b/>
      <sz val="18"/>
      <color indexed="13"/>
      <name val="ＭＳ 明朝"/>
      <family val="1"/>
    </font>
    <font>
      <b/>
      <sz val="11"/>
      <color indexed="9"/>
      <name val="ＭＳ Ｐゴシック"/>
      <family val="3"/>
    </font>
    <font>
      <b/>
      <i/>
      <sz val="18"/>
      <name val="ＭＳ Ｐ明朝"/>
      <family val="1"/>
    </font>
    <font>
      <u val="single"/>
      <sz val="11"/>
      <name val="ＭＳ Ｐゴシック"/>
      <family val="3"/>
    </font>
    <font>
      <b/>
      <sz val="20"/>
      <name val="ＭＳ Ｐゴシック"/>
      <family val="3"/>
    </font>
    <font>
      <b/>
      <sz val="20"/>
      <name val="ＭＳ 明朝"/>
      <family val="1"/>
    </font>
    <font>
      <sz val="11"/>
      <color indexed="9"/>
      <name val="ＭＳ Ｐゴシック"/>
      <family val="3"/>
    </font>
    <font>
      <b/>
      <sz val="11"/>
      <name val="ＭＳ Ｐゴシック"/>
      <family val="3"/>
    </font>
    <font>
      <b/>
      <sz val="20"/>
      <color indexed="12"/>
      <name val="ＭＳ 明朝"/>
      <family val="1"/>
    </font>
    <font>
      <sz val="9"/>
      <color indexed="8"/>
      <name val="ＭＳ Ｐゴシック"/>
      <family val="3"/>
    </font>
    <font>
      <sz val="8.25"/>
      <color indexed="8"/>
      <name val="ＭＳ Ｐゴシック"/>
      <family val="3"/>
    </font>
    <font>
      <sz val="9.75"/>
      <color indexed="8"/>
      <name val="ＭＳ Ｐゴシック"/>
      <family val="3"/>
    </font>
    <font>
      <sz val="10"/>
      <color indexed="8"/>
      <name val="ＭＳ Ｐゴシック"/>
      <family val="3"/>
    </font>
    <font>
      <sz val="10.1"/>
      <color indexed="8"/>
      <name val="ＭＳ Ｐゴシック"/>
      <family val="3"/>
    </font>
    <font>
      <sz val="12"/>
      <color indexed="8"/>
      <name val="ＭＳ Ｐゴシック"/>
      <family val="3"/>
    </font>
    <font>
      <sz val="9.2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.5"/>
      <color indexed="9"/>
      <name val="ＭＳ ゴシック"/>
      <family val="3"/>
    </font>
    <font>
      <i/>
      <sz val="12.5"/>
      <color indexed="8"/>
      <name val="ＭＳ 明朝"/>
      <family val="1"/>
    </font>
    <font>
      <sz val="18"/>
      <color indexed="8"/>
      <name val="ＭＳ 明朝"/>
      <family val="1"/>
    </font>
    <font>
      <sz val="24"/>
      <color indexed="8"/>
      <name val="ＭＳ Ｐゴシック"/>
      <family val="3"/>
    </font>
    <font>
      <sz val="18"/>
      <color indexed="8"/>
      <name val="ＭＳ 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0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double"/>
    </border>
    <border>
      <left style="thin"/>
      <right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/>
      <top style="thin"/>
      <bottom style="double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medium"/>
      <right style="thin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 diagonalUp="1">
      <left style="thin"/>
      <right style="medium"/>
      <top style="thin"/>
      <bottom style="medium"/>
      <diagonal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medium"/>
    </border>
    <border>
      <left style="thin"/>
      <right/>
      <top style="medium"/>
      <bottom style="medium"/>
    </border>
    <border>
      <left/>
      <right style="medium"/>
      <top style="medium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 style="thin"/>
      <bottom style="medium"/>
    </border>
    <border>
      <left style="thin"/>
      <right style="double"/>
      <top style="medium"/>
      <bottom/>
    </border>
    <border>
      <left style="thin"/>
      <right style="double"/>
      <top style="medium"/>
      <bottom style="thin"/>
    </border>
    <border>
      <left/>
      <right style="medium"/>
      <top style="thin"/>
      <bottom style="double"/>
    </border>
    <border>
      <left style="thin"/>
      <right style="thin"/>
      <top/>
      <bottom style="medium"/>
    </border>
    <border>
      <left style="thin"/>
      <right style="double"/>
      <top/>
      <bottom style="medium"/>
    </border>
    <border>
      <left/>
      <right style="medium"/>
      <top/>
      <bottom style="medium"/>
    </border>
    <border>
      <left style="thin"/>
      <right style="double"/>
      <top/>
      <bottom style="thin"/>
    </border>
    <border>
      <left/>
      <right style="medium"/>
      <top/>
      <bottom style="thin"/>
    </border>
    <border>
      <left style="thin"/>
      <right style="double"/>
      <top style="thin"/>
      <bottom/>
    </border>
    <border>
      <left style="thin"/>
      <right style="double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/>
      <top/>
      <bottom style="thin"/>
    </border>
    <border>
      <left style="medium"/>
      <right style="medium"/>
      <top style="thin"/>
      <bottom style="double"/>
    </border>
    <border>
      <left/>
      <right/>
      <top style="thin"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 diagonalUp="1">
      <left style="double"/>
      <right style="medium"/>
      <top style="medium"/>
      <bottom style="medium"/>
      <diagonal style="thin"/>
    </border>
    <border>
      <left/>
      <right style="thin"/>
      <top/>
      <bottom style="thin"/>
    </border>
    <border>
      <left style="double"/>
      <right style="thin"/>
      <top style="double"/>
      <bottom/>
    </border>
    <border>
      <left style="double"/>
      <right style="thin"/>
      <top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medium"/>
      <right/>
      <top style="medium"/>
      <bottom/>
    </border>
    <border>
      <left/>
      <right/>
      <top style="medium"/>
      <bottom/>
    </border>
    <border diagonalDown="1">
      <left style="medium"/>
      <right style="thin"/>
      <top style="medium"/>
      <bottom/>
      <diagonal style="thin"/>
    </border>
    <border diagonalDown="1">
      <left style="thin"/>
      <right style="thin"/>
      <top style="medium"/>
      <bottom/>
      <diagonal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 diagonalDown="1">
      <left style="thin"/>
      <right style="thin"/>
      <top style="thin"/>
      <bottom style="thin"/>
      <diagonal style="thin"/>
    </border>
    <border>
      <left style="medium"/>
      <right style="thin"/>
      <top/>
      <bottom/>
    </border>
    <border diagonalDown="1">
      <left style="medium"/>
      <right/>
      <top style="medium"/>
      <bottom/>
      <diagonal style="thin"/>
    </border>
    <border diagonalDown="1">
      <left style="medium"/>
      <right/>
      <top/>
      <bottom style="thin"/>
      <diagonal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/>
      <bottom style="thin"/>
    </border>
    <border>
      <left/>
      <right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32" borderId="0" applyNumberFormat="0" applyBorder="0" applyAlignment="0" applyProtection="0"/>
  </cellStyleXfs>
  <cellXfs count="316">
    <xf numFmtId="0" fontId="0" fillId="0" borderId="0" xfId="0" applyAlignment="1">
      <alignment vertical="center"/>
    </xf>
    <xf numFmtId="9" fontId="0" fillId="0" borderId="0" xfId="0" applyNumberForma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distributed" vertical="center" indent="1"/>
    </xf>
    <xf numFmtId="42" fontId="0" fillId="0" borderId="15" xfId="57" applyNumberFormat="1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38" fontId="0" fillId="0" borderId="13" xfId="48" applyFont="1" applyBorder="1" applyAlignment="1">
      <alignment vertical="center"/>
    </xf>
    <xf numFmtId="38" fontId="0" fillId="0" borderId="14" xfId="48" applyFont="1" applyBorder="1" applyAlignment="1">
      <alignment vertical="center"/>
    </xf>
    <xf numFmtId="42" fontId="0" fillId="0" borderId="14" xfId="57" applyNumberFormat="1" applyFont="1" applyBorder="1" applyAlignment="1">
      <alignment vertical="center"/>
    </xf>
    <xf numFmtId="177" fontId="0" fillId="0" borderId="16" xfId="42" applyNumberFormat="1" applyFont="1" applyBorder="1" applyAlignment="1">
      <alignment horizontal="center" vertical="center"/>
    </xf>
    <xf numFmtId="0" fontId="0" fillId="0" borderId="17" xfId="0" applyBorder="1" applyAlignment="1">
      <alignment horizontal="distributed" vertical="center" indent="1"/>
    </xf>
    <xf numFmtId="42" fontId="0" fillId="0" borderId="18" xfId="57" applyNumberFormat="1" applyFont="1" applyBorder="1" applyAlignment="1">
      <alignment vertical="center"/>
    </xf>
    <xf numFmtId="38" fontId="0" fillId="0" borderId="17" xfId="48" applyFont="1" applyBorder="1" applyAlignment="1">
      <alignment vertical="center"/>
    </xf>
    <xf numFmtId="38" fontId="0" fillId="0" borderId="19" xfId="48" applyFont="1" applyBorder="1" applyAlignment="1">
      <alignment vertical="center"/>
    </xf>
    <xf numFmtId="38" fontId="0" fillId="0" borderId="20" xfId="48" applyFont="1" applyBorder="1" applyAlignment="1">
      <alignment vertical="center"/>
    </xf>
    <xf numFmtId="42" fontId="0" fillId="0" borderId="20" xfId="57" applyNumberFormat="1" applyFont="1" applyBorder="1" applyAlignment="1">
      <alignment vertical="center"/>
    </xf>
    <xf numFmtId="177" fontId="0" fillId="0" borderId="21" xfId="42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distributed" vertical="center" indent="1"/>
    </xf>
    <xf numFmtId="0" fontId="0" fillId="0" borderId="23" xfId="0" applyBorder="1" applyAlignment="1">
      <alignment horizontal="center" vertical="center"/>
    </xf>
    <xf numFmtId="38" fontId="0" fillId="0" borderId="22" xfId="48" applyFont="1" applyBorder="1" applyAlignment="1">
      <alignment vertical="center"/>
    </xf>
    <xf numFmtId="38" fontId="0" fillId="0" borderId="24" xfId="48" applyFont="1" applyBorder="1" applyAlignment="1">
      <alignment vertical="center"/>
    </xf>
    <xf numFmtId="38" fontId="0" fillId="0" borderId="25" xfId="48" applyFont="1" applyBorder="1" applyAlignment="1">
      <alignment vertical="center"/>
    </xf>
    <xf numFmtId="38" fontId="0" fillId="0" borderId="24" xfId="48" applyFont="1" applyBorder="1" applyAlignment="1">
      <alignment horizontal="center" vertical="center"/>
    </xf>
    <xf numFmtId="42" fontId="0" fillId="0" borderId="25" xfId="57" applyNumberFormat="1" applyFont="1" applyBorder="1" applyAlignment="1">
      <alignment vertical="center"/>
    </xf>
    <xf numFmtId="6" fontId="0" fillId="0" borderId="0" xfId="57" applyFont="1" applyBorder="1" applyAlignment="1">
      <alignment vertical="center"/>
    </xf>
    <xf numFmtId="0" fontId="0" fillId="0" borderId="26" xfId="0" applyBorder="1" applyAlignment="1">
      <alignment horizontal="distributed" vertical="center" indent="1"/>
    </xf>
    <xf numFmtId="0" fontId="0" fillId="0" borderId="27" xfId="0" applyBorder="1" applyAlignment="1">
      <alignment horizontal="center" vertical="center"/>
    </xf>
    <xf numFmtId="38" fontId="0" fillId="0" borderId="26" xfId="48" applyFont="1" applyBorder="1" applyAlignment="1">
      <alignment vertical="center"/>
    </xf>
    <xf numFmtId="38" fontId="0" fillId="0" borderId="28" xfId="48" applyFont="1" applyBorder="1" applyAlignment="1">
      <alignment vertical="center"/>
    </xf>
    <xf numFmtId="38" fontId="0" fillId="0" borderId="29" xfId="48" applyFont="1" applyBorder="1" applyAlignment="1">
      <alignment vertical="center"/>
    </xf>
    <xf numFmtId="38" fontId="0" fillId="0" borderId="26" xfId="48" applyFont="1" applyBorder="1" applyAlignment="1">
      <alignment horizontal="center" vertical="center"/>
    </xf>
    <xf numFmtId="42" fontId="0" fillId="0" borderId="29" xfId="57" applyNumberFormat="1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13" xfId="0" applyBorder="1" applyAlignment="1">
      <alignment vertical="center"/>
    </xf>
    <xf numFmtId="3" fontId="0" fillId="0" borderId="13" xfId="0" applyNumberFormat="1" applyBorder="1" applyAlignment="1">
      <alignment vertical="center"/>
    </xf>
    <xf numFmtId="3" fontId="0" fillId="0" borderId="30" xfId="0" applyNumberForma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19" xfId="0" applyBorder="1" applyAlignment="1">
      <alignment vertical="center"/>
    </xf>
    <xf numFmtId="3" fontId="0" fillId="0" borderId="19" xfId="0" applyNumberFormat="1" applyBorder="1" applyAlignment="1">
      <alignment vertical="center"/>
    </xf>
    <xf numFmtId="3" fontId="0" fillId="0" borderId="33" xfId="0" applyNumberFormat="1" applyBorder="1" applyAlignment="1">
      <alignment vertical="center"/>
    </xf>
    <xf numFmtId="0" fontId="0" fillId="0" borderId="34" xfId="0" applyBorder="1" applyAlignment="1">
      <alignment horizontal="center" vertical="center"/>
    </xf>
    <xf numFmtId="178" fontId="0" fillId="0" borderId="12" xfId="0" applyNumberFormat="1" applyBorder="1" applyAlignment="1">
      <alignment horizontal="center" vertical="center"/>
    </xf>
    <xf numFmtId="179" fontId="0" fillId="0" borderId="13" xfId="0" applyNumberFormat="1" applyBorder="1" applyAlignment="1">
      <alignment horizontal="center" vertical="center"/>
    </xf>
    <xf numFmtId="179" fontId="0" fillId="0" borderId="14" xfId="0" applyNumberFormat="1" applyBorder="1" applyAlignment="1">
      <alignment horizontal="center" vertical="center"/>
    </xf>
    <xf numFmtId="178" fontId="0" fillId="0" borderId="26" xfId="0" applyNumberFormat="1" applyBorder="1" applyAlignment="1">
      <alignment horizontal="center" vertical="center"/>
    </xf>
    <xf numFmtId="179" fontId="0" fillId="0" borderId="28" xfId="0" applyNumberFormat="1" applyBorder="1" applyAlignment="1">
      <alignment horizontal="center" vertical="center"/>
    </xf>
    <xf numFmtId="179" fontId="0" fillId="0" borderId="29" xfId="0" applyNumberForma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vertical="center"/>
    </xf>
    <xf numFmtId="38" fontId="0" fillId="0" borderId="22" xfId="48" applyBorder="1" applyAlignment="1">
      <alignment vertical="center"/>
    </xf>
    <xf numFmtId="38" fontId="0" fillId="0" borderId="24" xfId="48" applyBorder="1" applyAlignment="1">
      <alignment vertical="center"/>
    </xf>
    <xf numFmtId="38" fontId="0" fillId="0" borderId="25" xfId="48" applyBorder="1" applyAlignment="1">
      <alignment vertical="center"/>
    </xf>
    <xf numFmtId="38" fontId="0" fillId="0" borderId="42" xfId="48" applyBorder="1" applyAlignment="1">
      <alignment vertical="center"/>
    </xf>
    <xf numFmtId="38" fontId="0" fillId="0" borderId="10" xfId="48" applyBorder="1" applyAlignment="1">
      <alignment vertical="center"/>
    </xf>
    <xf numFmtId="0" fontId="0" fillId="0" borderId="15" xfId="0" applyBorder="1" applyAlignment="1">
      <alignment vertical="center"/>
    </xf>
    <xf numFmtId="38" fontId="0" fillId="0" borderId="12" xfId="48" applyBorder="1" applyAlignment="1">
      <alignment vertical="center"/>
    </xf>
    <xf numFmtId="38" fontId="0" fillId="0" borderId="13" xfId="48" applyBorder="1" applyAlignment="1">
      <alignment vertical="center"/>
    </xf>
    <xf numFmtId="38" fontId="0" fillId="0" borderId="14" xfId="48" applyBorder="1" applyAlignment="1">
      <alignment vertical="center"/>
    </xf>
    <xf numFmtId="38" fontId="0" fillId="0" borderId="43" xfId="48" applyBorder="1" applyAlignment="1">
      <alignment vertical="center"/>
    </xf>
    <xf numFmtId="0" fontId="0" fillId="0" borderId="44" xfId="0" applyBorder="1" applyAlignment="1">
      <alignment vertical="center"/>
    </xf>
    <xf numFmtId="38" fontId="0" fillId="0" borderId="26" xfId="48" applyBorder="1" applyAlignment="1">
      <alignment vertical="center"/>
    </xf>
    <xf numFmtId="38" fontId="0" fillId="0" borderId="28" xfId="48" applyBorder="1" applyAlignment="1">
      <alignment vertical="center"/>
    </xf>
    <xf numFmtId="38" fontId="0" fillId="0" borderId="29" xfId="48" applyBorder="1" applyAlignment="1">
      <alignment vertical="center"/>
    </xf>
    <xf numFmtId="38" fontId="0" fillId="0" borderId="45" xfId="48" applyBorder="1" applyAlignment="1">
      <alignment vertical="center"/>
    </xf>
    <xf numFmtId="38" fontId="0" fillId="0" borderId="46" xfId="48" applyBorder="1" applyAlignment="1">
      <alignment vertical="center"/>
    </xf>
    <xf numFmtId="0" fontId="0" fillId="0" borderId="47" xfId="0" applyBorder="1" applyAlignment="1">
      <alignment horizontal="center" vertical="center"/>
    </xf>
    <xf numFmtId="38" fontId="0" fillId="0" borderId="48" xfId="48" applyBorder="1" applyAlignment="1">
      <alignment vertical="center"/>
    </xf>
    <xf numFmtId="38" fontId="0" fillId="0" borderId="49" xfId="48" applyBorder="1" applyAlignment="1">
      <alignment vertical="center"/>
    </xf>
    <xf numFmtId="38" fontId="0" fillId="0" borderId="50" xfId="48" applyBorder="1" applyAlignment="1">
      <alignment vertical="center"/>
    </xf>
    <xf numFmtId="0" fontId="0" fillId="0" borderId="51" xfId="0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 wrapText="1"/>
    </xf>
    <xf numFmtId="181" fontId="0" fillId="0" borderId="13" xfId="0" applyNumberFormat="1" applyBorder="1" applyAlignment="1">
      <alignment vertical="center"/>
    </xf>
    <xf numFmtId="0" fontId="0" fillId="0" borderId="52" xfId="0" applyBorder="1" applyAlignment="1">
      <alignment horizontal="center" vertical="center"/>
    </xf>
    <xf numFmtId="0" fontId="0" fillId="0" borderId="41" xfId="0" applyBorder="1" applyAlignment="1">
      <alignment horizontal="distributed" vertical="center"/>
    </xf>
    <xf numFmtId="38" fontId="0" fillId="0" borderId="53" xfId="48" applyBorder="1" applyAlignment="1">
      <alignment vertical="center"/>
    </xf>
    <xf numFmtId="0" fontId="0" fillId="0" borderId="15" xfId="0" applyBorder="1" applyAlignment="1">
      <alignment horizontal="distributed" vertical="center"/>
    </xf>
    <xf numFmtId="38" fontId="0" fillId="0" borderId="54" xfId="48" applyBorder="1" applyAlignment="1">
      <alignment vertical="center"/>
    </xf>
    <xf numFmtId="0" fontId="0" fillId="0" borderId="44" xfId="0" applyBorder="1" applyAlignment="1">
      <alignment horizontal="distributed" vertical="center"/>
    </xf>
    <xf numFmtId="38" fontId="0" fillId="0" borderId="55" xfId="48" applyBorder="1" applyAlignment="1">
      <alignment vertical="center"/>
    </xf>
    <xf numFmtId="0" fontId="0" fillId="0" borderId="27" xfId="0" applyBorder="1" applyAlignment="1">
      <alignment horizontal="distributed" vertical="center"/>
    </xf>
    <xf numFmtId="38" fontId="0" fillId="0" borderId="56" xfId="48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39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10" xfId="0" applyFont="1" applyBorder="1" applyAlignment="1">
      <alignment horizontal="distributed" vertical="center"/>
    </xf>
    <xf numFmtId="38" fontId="0" fillId="0" borderId="10" xfId="48" applyFont="1" applyBorder="1" applyAlignment="1">
      <alignment vertical="center"/>
    </xf>
    <xf numFmtId="38" fontId="0" fillId="0" borderId="58" xfId="48" applyFont="1" applyBorder="1" applyAlignment="1">
      <alignment vertical="center"/>
    </xf>
    <xf numFmtId="38" fontId="0" fillId="0" borderId="53" xfId="48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distributed" vertical="center"/>
    </xf>
    <xf numFmtId="38" fontId="0" fillId="0" borderId="13" xfId="48" applyFont="1" applyBorder="1" applyAlignment="1">
      <alignment vertical="center"/>
    </xf>
    <xf numFmtId="38" fontId="0" fillId="0" borderId="30" xfId="48" applyFont="1" applyBorder="1" applyAlignment="1">
      <alignment vertical="center"/>
    </xf>
    <xf numFmtId="38" fontId="0" fillId="0" borderId="54" xfId="48" applyFont="1" applyBorder="1" applyAlignment="1">
      <alignment vertical="center"/>
    </xf>
    <xf numFmtId="0" fontId="0" fillId="0" borderId="19" xfId="0" applyFont="1" applyBorder="1" applyAlignment="1">
      <alignment horizontal="distributed" vertical="center"/>
    </xf>
    <xf numFmtId="38" fontId="0" fillId="0" borderId="19" xfId="48" applyFont="1" applyBorder="1" applyAlignment="1">
      <alignment vertical="center"/>
    </xf>
    <xf numFmtId="38" fontId="0" fillId="0" borderId="33" xfId="48" applyFont="1" applyBorder="1" applyAlignment="1">
      <alignment vertical="center"/>
    </xf>
    <xf numFmtId="38" fontId="0" fillId="0" borderId="59" xfId="48" applyFont="1" applyBorder="1" applyAlignment="1">
      <alignment vertical="center"/>
    </xf>
    <xf numFmtId="0" fontId="0" fillId="0" borderId="60" xfId="0" applyFont="1" applyBorder="1" applyAlignment="1">
      <alignment horizontal="distributed" vertical="center"/>
    </xf>
    <xf numFmtId="38" fontId="0" fillId="0" borderId="60" xfId="48" applyFont="1" applyBorder="1" applyAlignment="1">
      <alignment vertical="center"/>
    </xf>
    <xf numFmtId="38" fontId="0" fillId="0" borderId="61" xfId="48" applyFont="1" applyBorder="1" applyAlignment="1">
      <alignment vertical="center"/>
    </xf>
    <xf numFmtId="38" fontId="0" fillId="0" borderId="62" xfId="48" applyFont="1" applyBorder="1" applyAlignment="1">
      <alignment vertical="center"/>
    </xf>
    <xf numFmtId="0" fontId="0" fillId="0" borderId="24" xfId="0" applyFont="1" applyBorder="1" applyAlignment="1">
      <alignment horizontal="distributed" vertical="center"/>
    </xf>
    <xf numFmtId="38" fontId="0" fillId="0" borderId="24" xfId="48" applyFont="1" applyBorder="1" applyAlignment="1">
      <alignment vertical="center"/>
    </xf>
    <xf numFmtId="38" fontId="0" fillId="0" borderId="63" xfId="48" applyFont="1" applyBorder="1" applyAlignment="1">
      <alignment vertical="center"/>
    </xf>
    <xf numFmtId="38" fontId="0" fillId="0" borderId="64" xfId="48" applyFont="1" applyBorder="1" applyAlignment="1">
      <alignment vertical="center"/>
    </xf>
    <xf numFmtId="38" fontId="0" fillId="0" borderId="24" xfId="0" applyNumberFormat="1" applyFont="1" applyBorder="1" applyAlignment="1">
      <alignment vertical="center"/>
    </xf>
    <xf numFmtId="38" fontId="0" fillId="0" borderId="63" xfId="0" applyNumberFormat="1" applyFont="1" applyBorder="1" applyAlignment="1">
      <alignment vertical="center"/>
    </xf>
    <xf numFmtId="38" fontId="0" fillId="0" borderId="64" xfId="0" applyNumberFormat="1" applyFont="1" applyBorder="1" applyAlignment="1">
      <alignment vertical="center"/>
    </xf>
    <xf numFmtId="0" fontId="0" fillId="0" borderId="46" xfId="0" applyFont="1" applyBorder="1" applyAlignment="1">
      <alignment horizontal="distributed" vertical="center"/>
    </xf>
    <xf numFmtId="177" fontId="0" fillId="0" borderId="46" xfId="42" applyNumberFormat="1" applyFont="1" applyBorder="1" applyAlignment="1">
      <alignment vertical="center"/>
    </xf>
    <xf numFmtId="177" fontId="0" fillId="0" borderId="65" xfId="42" applyNumberFormat="1" applyFont="1" applyBorder="1" applyAlignment="1">
      <alignment vertical="center"/>
    </xf>
    <xf numFmtId="177" fontId="0" fillId="0" borderId="55" xfId="42" applyNumberFormat="1" applyFont="1" applyBorder="1" applyAlignment="1">
      <alignment vertical="center"/>
    </xf>
    <xf numFmtId="0" fontId="0" fillId="0" borderId="36" xfId="0" applyFont="1" applyBorder="1" applyAlignment="1">
      <alignment horizontal="center" vertical="center"/>
    </xf>
    <xf numFmtId="177" fontId="0" fillId="0" borderId="36" xfId="42" applyNumberFormat="1" applyFont="1" applyBorder="1" applyAlignment="1">
      <alignment horizontal="center" vertical="center"/>
    </xf>
    <xf numFmtId="177" fontId="0" fillId="0" borderId="66" xfId="42" applyNumberFormat="1" applyFont="1" applyBorder="1" applyAlignment="1">
      <alignment horizontal="center" vertical="center"/>
    </xf>
    <xf numFmtId="177" fontId="0" fillId="0" borderId="67" xfId="42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77" fontId="0" fillId="0" borderId="13" xfId="42" applyNumberFormat="1" applyFont="1" applyBorder="1" applyAlignment="1">
      <alignment horizontal="center" vertical="center"/>
    </xf>
    <xf numFmtId="177" fontId="0" fillId="0" borderId="13" xfId="42" applyNumberFormat="1" applyFont="1" applyBorder="1" applyAlignment="1">
      <alignment vertical="center"/>
    </xf>
    <xf numFmtId="38" fontId="0" fillId="0" borderId="13" xfId="48" applyFont="1" applyBorder="1" applyAlignment="1">
      <alignment vertical="center"/>
    </xf>
    <xf numFmtId="38" fontId="0" fillId="0" borderId="13" xfId="0" applyNumberFormat="1" applyFont="1" applyBorder="1" applyAlignment="1">
      <alignment vertical="center"/>
    </xf>
    <xf numFmtId="38" fontId="0" fillId="0" borderId="60" xfId="0" applyNumberFormat="1" applyFont="1" applyBorder="1" applyAlignment="1">
      <alignment vertical="center"/>
    </xf>
    <xf numFmtId="38" fontId="0" fillId="0" borderId="61" xfId="0" applyNumberFormat="1" applyFont="1" applyBorder="1" applyAlignment="1">
      <alignment vertical="center"/>
    </xf>
    <xf numFmtId="38" fontId="0" fillId="0" borderId="62" xfId="0" applyNumberFormat="1" applyFont="1" applyBorder="1" applyAlignment="1">
      <alignment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68" xfId="0" applyNumberFormat="1" applyFont="1" applyFill="1" applyBorder="1" applyAlignment="1">
      <alignment horizontal="center" vertical="center"/>
    </xf>
    <xf numFmtId="0" fontId="0" fillId="0" borderId="43" xfId="0" applyNumberFormat="1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70" xfId="0" applyNumberFormat="1" applyFont="1" applyBorder="1" applyAlignment="1">
      <alignment horizontal="center" vertical="center"/>
    </xf>
    <xf numFmtId="182" fontId="0" fillId="0" borderId="12" xfId="48" applyNumberFormat="1" applyFont="1" applyBorder="1" applyAlignment="1">
      <alignment vertical="center"/>
    </xf>
    <xf numFmtId="182" fontId="0" fillId="0" borderId="13" xfId="48" applyNumberFormat="1" applyFont="1" applyBorder="1" applyAlignment="1">
      <alignment vertical="center"/>
    </xf>
    <xf numFmtId="182" fontId="0" fillId="0" borderId="15" xfId="48" applyNumberFormat="1" applyFont="1" applyBorder="1" applyAlignment="1">
      <alignment vertical="center"/>
    </xf>
    <xf numFmtId="182" fontId="0" fillId="0" borderId="69" xfId="48" applyNumberFormat="1" applyFont="1" applyBorder="1" applyAlignment="1">
      <alignment vertical="center"/>
    </xf>
    <xf numFmtId="38" fontId="0" fillId="0" borderId="43" xfId="48" applyFont="1" applyBorder="1" applyAlignment="1">
      <alignment vertical="center"/>
    </xf>
    <xf numFmtId="38" fontId="0" fillId="0" borderId="15" xfId="48" applyFont="1" applyBorder="1" applyAlignment="1">
      <alignment vertical="center"/>
    </xf>
    <xf numFmtId="38" fontId="0" fillId="0" borderId="69" xfId="48" applyFont="1" applyBorder="1" applyAlignment="1">
      <alignment vertical="center"/>
    </xf>
    <xf numFmtId="0" fontId="0" fillId="0" borderId="70" xfId="0" applyFont="1" applyBorder="1" applyAlignment="1">
      <alignment horizontal="center" vertical="center"/>
    </xf>
    <xf numFmtId="0" fontId="0" fillId="0" borderId="71" xfId="0" applyNumberFormat="1" applyFont="1" applyBorder="1" applyAlignment="1">
      <alignment horizontal="center" vertical="center"/>
    </xf>
    <xf numFmtId="182" fontId="0" fillId="0" borderId="26" xfId="48" applyNumberFormat="1" applyFont="1" applyBorder="1" applyAlignment="1">
      <alignment vertical="center"/>
    </xf>
    <xf numFmtId="182" fontId="0" fillId="0" borderId="28" xfId="48" applyNumberFormat="1" applyFont="1" applyBorder="1" applyAlignment="1">
      <alignment vertical="center"/>
    </xf>
    <xf numFmtId="182" fontId="0" fillId="0" borderId="27" xfId="48" applyNumberFormat="1" applyFont="1" applyBorder="1" applyAlignment="1">
      <alignment vertical="center"/>
    </xf>
    <xf numFmtId="182" fontId="0" fillId="0" borderId="72" xfId="48" applyNumberFormat="1" applyFont="1" applyBorder="1" applyAlignment="1">
      <alignment vertical="center"/>
    </xf>
    <xf numFmtId="38" fontId="0" fillId="0" borderId="50" xfId="48" applyFont="1" applyBorder="1" applyAlignment="1">
      <alignment vertical="center"/>
    </xf>
    <xf numFmtId="38" fontId="0" fillId="0" borderId="28" xfId="48" applyFont="1" applyBorder="1" applyAlignment="1">
      <alignment vertical="center"/>
    </xf>
    <xf numFmtId="38" fontId="0" fillId="0" borderId="27" xfId="48" applyFont="1" applyBorder="1" applyAlignment="1">
      <alignment vertical="center"/>
    </xf>
    <xf numFmtId="38" fontId="0" fillId="0" borderId="72" xfId="48" applyFont="1" applyBorder="1" applyAlignment="1">
      <alignment vertical="center"/>
    </xf>
    <xf numFmtId="0" fontId="0" fillId="0" borderId="71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38" fontId="0" fillId="0" borderId="26" xfId="48" applyFont="1" applyBorder="1" applyAlignment="1">
      <alignment vertical="center"/>
    </xf>
    <xf numFmtId="38" fontId="0" fillId="0" borderId="29" xfId="48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2" fillId="34" borderId="35" xfId="0" applyFont="1" applyFill="1" applyBorder="1" applyAlignment="1">
      <alignment horizontal="center" vertical="center"/>
    </xf>
    <xf numFmtId="0" fontId="12" fillId="34" borderId="36" xfId="0" applyFont="1" applyFill="1" applyBorder="1" applyAlignment="1">
      <alignment horizontal="center" vertical="center"/>
    </xf>
    <xf numFmtId="0" fontId="12" fillId="34" borderId="37" xfId="0" applyFont="1" applyFill="1" applyBorder="1" applyAlignment="1">
      <alignment horizontal="center" vertical="center"/>
    </xf>
    <xf numFmtId="0" fontId="13" fillId="35" borderId="35" xfId="0" applyFont="1" applyFill="1" applyBorder="1" applyAlignment="1">
      <alignment horizontal="center" vertical="center"/>
    </xf>
    <xf numFmtId="38" fontId="13" fillId="35" borderId="36" xfId="48" applyFont="1" applyFill="1" applyBorder="1" applyAlignment="1">
      <alignment vertical="center"/>
    </xf>
    <xf numFmtId="38" fontId="13" fillId="35" borderId="37" xfId="48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73" xfId="0" applyFont="1" applyBorder="1" applyAlignment="1">
      <alignment vertical="center"/>
    </xf>
    <xf numFmtId="0" fontId="0" fillId="0" borderId="74" xfId="0" applyFont="1" applyBorder="1" applyAlignment="1">
      <alignment vertical="center"/>
    </xf>
    <xf numFmtId="0" fontId="0" fillId="0" borderId="66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35" xfId="0" applyBorder="1" applyAlignment="1">
      <alignment horizontal="distributed" vertical="center" indent="1"/>
    </xf>
    <xf numFmtId="0" fontId="0" fillId="0" borderId="75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Fill="1" applyBorder="1" applyAlignment="1">
      <alignment horizontal="center" vertical="center"/>
    </xf>
    <xf numFmtId="38" fontId="0" fillId="0" borderId="23" xfId="48" applyFont="1" applyBorder="1" applyAlignment="1">
      <alignment vertical="center"/>
    </xf>
    <xf numFmtId="38" fontId="0" fillId="0" borderId="76" xfId="48" applyFont="1" applyBorder="1" applyAlignment="1">
      <alignment vertical="center"/>
    </xf>
    <xf numFmtId="0" fontId="0" fillId="0" borderId="77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38" fontId="0" fillId="0" borderId="15" xfId="48" applyFont="1" applyBorder="1" applyAlignment="1">
      <alignment vertical="center"/>
    </xf>
    <xf numFmtId="38" fontId="0" fillId="0" borderId="69" xfId="48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38" fontId="0" fillId="0" borderId="18" xfId="48" applyFont="1" applyBorder="1" applyAlignment="1">
      <alignment vertical="center"/>
    </xf>
    <xf numFmtId="38" fontId="0" fillId="0" borderId="78" xfId="48" applyFont="1" applyBorder="1" applyAlignment="1">
      <alignment vertical="center"/>
    </xf>
    <xf numFmtId="0" fontId="0" fillId="0" borderId="79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80" xfId="0" applyBorder="1" applyAlignment="1">
      <alignment horizontal="distributed" vertical="center" indent="1"/>
    </xf>
    <xf numFmtId="38" fontId="0" fillId="0" borderId="60" xfId="0" applyNumberFormat="1" applyBorder="1" applyAlignment="1">
      <alignment vertical="center"/>
    </xf>
    <xf numFmtId="38" fontId="0" fillId="0" borderId="81" xfId="0" applyNumberFormat="1" applyBorder="1" applyAlignment="1">
      <alignment vertical="center"/>
    </xf>
    <xf numFmtId="38" fontId="0" fillId="0" borderId="82" xfId="0" applyNumberFormat="1" applyBorder="1" applyAlignment="1">
      <alignment vertical="center"/>
    </xf>
    <xf numFmtId="0" fontId="0" fillId="0" borderId="83" xfId="0" applyBorder="1" applyAlignment="1">
      <alignment horizontal="distributed" vertical="center" indent="1"/>
    </xf>
    <xf numFmtId="38" fontId="0" fillId="0" borderId="10" xfId="0" applyNumberFormat="1" applyBorder="1" applyAlignment="1">
      <alignment vertical="center"/>
    </xf>
    <xf numFmtId="38" fontId="0" fillId="0" borderId="11" xfId="0" applyNumberFormat="1" applyBorder="1" applyAlignment="1">
      <alignment vertical="center"/>
    </xf>
    <xf numFmtId="38" fontId="0" fillId="0" borderId="13" xfId="0" applyNumberFormat="1" applyBorder="1" applyAlignment="1">
      <alignment vertical="center"/>
    </xf>
    <xf numFmtId="38" fontId="0" fillId="0" borderId="14" xfId="0" applyNumberFormat="1" applyBorder="1" applyAlignment="1">
      <alignment vertical="center"/>
    </xf>
    <xf numFmtId="38" fontId="0" fillId="0" borderId="28" xfId="0" applyNumberFormat="1" applyBorder="1" applyAlignment="1">
      <alignment vertical="center"/>
    </xf>
    <xf numFmtId="38" fontId="0" fillId="0" borderId="29" xfId="0" applyNumberFormat="1" applyBorder="1" applyAlignment="1">
      <alignment vertical="center"/>
    </xf>
    <xf numFmtId="183" fontId="0" fillId="0" borderId="0" xfId="0" applyNumberFormat="1" applyAlignment="1">
      <alignment vertical="center"/>
    </xf>
    <xf numFmtId="0" fontId="0" fillId="36" borderId="28" xfId="0" applyFill="1" applyBorder="1" applyAlignment="1">
      <alignment horizontal="center" vertical="center"/>
    </xf>
    <xf numFmtId="0" fontId="0" fillId="36" borderId="29" xfId="0" applyFill="1" applyBorder="1" applyAlignment="1">
      <alignment horizontal="center" vertical="center"/>
    </xf>
    <xf numFmtId="0" fontId="0" fillId="37" borderId="24" xfId="0" applyFill="1" applyBorder="1" applyAlignment="1">
      <alignment vertical="center"/>
    </xf>
    <xf numFmtId="0" fontId="0" fillId="37" borderId="13" xfId="0" applyFill="1" applyBorder="1" applyAlignment="1">
      <alignment vertical="center"/>
    </xf>
    <xf numFmtId="0" fontId="0" fillId="37" borderId="19" xfId="0" applyFill="1" applyBorder="1" applyAlignment="1">
      <alignment vertical="center"/>
    </xf>
    <xf numFmtId="0" fontId="0" fillId="37" borderId="28" xfId="0" applyFill="1" applyBorder="1" applyAlignment="1">
      <alignment vertical="center"/>
    </xf>
    <xf numFmtId="0" fontId="0" fillId="38" borderId="28" xfId="0" applyFill="1" applyBorder="1" applyAlignment="1">
      <alignment horizontal="center" vertical="center"/>
    </xf>
    <xf numFmtId="0" fontId="0" fillId="38" borderId="29" xfId="0" applyFill="1" applyBorder="1" applyAlignment="1">
      <alignment horizontal="center" vertical="center"/>
    </xf>
    <xf numFmtId="0" fontId="0" fillId="39" borderId="83" xfId="0" applyFont="1" applyFill="1" applyBorder="1" applyAlignment="1">
      <alignment horizontal="distributed" vertical="center"/>
    </xf>
    <xf numFmtId="38" fontId="0" fillId="0" borderId="10" xfId="48" applyFont="1" applyBorder="1" applyAlignment="1">
      <alignment vertical="center"/>
    </xf>
    <xf numFmtId="38" fontId="0" fillId="0" borderId="11" xfId="48" applyFont="1" applyBorder="1" applyAlignment="1">
      <alignment vertical="center"/>
    </xf>
    <xf numFmtId="0" fontId="0" fillId="39" borderId="12" xfId="0" applyFont="1" applyFill="1" applyBorder="1" applyAlignment="1">
      <alignment horizontal="distributed" vertical="center"/>
    </xf>
    <xf numFmtId="0" fontId="0" fillId="39" borderId="26" xfId="0" applyFont="1" applyFill="1" applyBorder="1" applyAlignment="1">
      <alignment horizontal="distributed" vertical="center"/>
    </xf>
    <xf numFmtId="0" fontId="0" fillId="0" borderId="36" xfId="42" applyNumberFormat="1" applyFont="1" applyBorder="1" applyAlignment="1">
      <alignment horizontal="center" vertical="center"/>
    </xf>
    <xf numFmtId="0" fontId="0" fillId="0" borderId="36" xfId="0" applyNumberFormat="1" applyFont="1" applyBorder="1" applyAlignment="1">
      <alignment horizontal="center" vertical="center"/>
    </xf>
    <xf numFmtId="0" fontId="0" fillId="0" borderId="66" xfId="42" applyNumberFormat="1" applyFont="1" applyBorder="1" applyAlignment="1">
      <alignment horizontal="center" vertical="center"/>
    </xf>
    <xf numFmtId="0" fontId="0" fillId="0" borderId="84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8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85" xfId="0" applyFill="1" applyBorder="1" applyAlignment="1">
      <alignment horizontal="center" vertical="center" wrapText="1"/>
    </xf>
    <xf numFmtId="0" fontId="3" fillId="34" borderId="0" xfId="0" applyFont="1" applyFill="1" applyAlignment="1">
      <alignment horizontal="distributed" vertical="center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180" fontId="0" fillId="0" borderId="90" xfId="48" applyNumberFormat="1" applyBorder="1" applyAlignment="1">
      <alignment vertical="center"/>
    </xf>
    <xf numFmtId="180" fontId="0" fillId="0" borderId="91" xfId="48" applyNumberFormat="1" applyBorder="1" applyAlignment="1">
      <alignment vertical="center"/>
    </xf>
    <xf numFmtId="0" fontId="0" fillId="0" borderId="90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83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0" fillId="0" borderId="48" xfId="0" applyBorder="1" applyAlignment="1">
      <alignment horizontal="center" vertical="center" textRotation="255"/>
    </xf>
    <xf numFmtId="0" fontId="0" fillId="0" borderId="35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6" fillId="34" borderId="0" xfId="0" applyFont="1" applyFill="1" applyAlignment="1">
      <alignment horizontal="distributed" vertical="center" indent="3"/>
    </xf>
    <xf numFmtId="0" fontId="8" fillId="36" borderId="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 textRotation="255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92" xfId="0" applyFont="1" applyBorder="1" applyAlignment="1">
      <alignment vertical="center"/>
    </xf>
    <xf numFmtId="0" fontId="0" fillId="0" borderId="93" xfId="0" applyFont="1" applyBorder="1" applyAlignment="1">
      <alignment vertical="center"/>
    </xf>
    <xf numFmtId="0" fontId="0" fillId="0" borderId="8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10" fillId="36" borderId="94" xfId="0" applyFont="1" applyFill="1" applyBorder="1" applyAlignment="1">
      <alignment horizontal="center" vertical="center"/>
    </xf>
    <xf numFmtId="0" fontId="10" fillId="36" borderId="95" xfId="0" applyFont="1" applyFill="1" applyBorder="1" applyAlignment="1">
      <alignment horizontal="center" vertical="center"/>
    </xf>
    <xf numFmtId="0" fontId="10" fillId="36" borderId="96" xfId="0" applyFont="1" applyFill="1" applyBorder="1" applyAlignment="1">
      <alignment horizontal="center" vertical="center"/>
    </xf>
    <xf numFmtId="0" fontId="10" fillId="36" borderId="97" xfId="0" applyFont="1" applyFill="1" applyBorder="1" applyAlignment="1">
      <alignment horizontal="center" vertical="center"/>
    </xf>
    <xf numFmtId="0" fontId="10" fillId="36" borderId="98" xfId="0" applyFont="1" applyFill="1" applyBorder="1" applyAlignment="1">
      <alignment horizontal="center" vertical="center"/>
    </xf>
    <xf numFmtId="0" fontId="10" fillId="36" borderId="99" xfId="0" applyFont="1" applyFill="1" applyBorder="1" applyAlignment="1">
      <alignment horizontal="center" vertical="center"/>
    </xf>
    <xf numFmtId="0" fontId="0" fillId="0" borderId="100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101" xfId="0" applyFont="1" applyBorder="1" applyAlignment="1">
      <alignment horizontal="center" vertical="center" wrapText="1"/>
    </xf>
    <xf numFmtId="0" fontId="0" fillId="0" borderId="80" xfId="0" applyFont="1" applyBorder="1" applyAlignment="1">
      <alignment horizontal="center" vertical="center" wrapText="1"/>
    </xf>
    <xf numFmtId="0" fontId="0" fillId="0" borderId="68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2" xfId="0" applyNumberFormat="1" applyFont="1" applyBorder="1" applyAlignment="1">
      <alignment vertical="center"/>
    </xf>
    <xf numFmtId="0" fontId="0" fillId="0" borderId="103" xfId="0" applyNumberFormat="1" applyFont="1" applyBorder="1" applyAlignment="1">
      <alignment vertical="center"/>
    </xf>
    <xf numFmtId="0" fontId="0" fillId="0" borderId="104" xfId="0" applyNumberFormat="1" applyFont="1" applyBorder="1" applyAlignment="1">
      <alignment horizontal="center" vertical="center"/>
    </xf>
    <xf numFmtId="0" fontId="0" fillId="0" borderId="105" xfId="0" applyNumberFormat="1" applyFont="1" applyBorder="1" applyAlignment="1">
      <alignment horizontal="center" vertical="center"/>
    </xf>
    <xf numFmtId="0" fontId="0" fillId="0" borderId="52" xfId="0" applyNumberFormat="1" applyFont="1" applyBorder="1" applyAlignment="1">
      <alignment horizontal="center" vertical="center"/>
    </xf>
    <xf numFmtId="0" fontId="0" fillId="0" borderId="91" xfId="0" applyNumberFormat="1" applyFont="1" applyBorder="1" applyAlignment="1">
      <alignment horizontal="center" vertical="center"/>
    </xf>
    <xf numFmtId="0" fontId="0" fillId="0" borderId="90" xfId="0" applyNumberFormat="1" applyFont="1" applyBorder="1" applyAlignment="1">
      <alignment horizontal="center" vertical="center"/>
    </xf>
    <xf numFmtId="0" fontId="0" fillId="0" borderId="106" xfId="0" applyNumberFormat="1" applyFont="1" applyBorder="1" applyAlignment="1">
      <alignment horizontal="center" vertical="center"/>
    </xf>
    <xf numFmtId="0" fontId="11" fillId="37" borderId="0" xfId="0" applyFont="1" applyFill="1" applyAlignment="1">
      <alignment horizontal="center" vertical="center"/>
    </xf>
    <xf numFmtId="0" fontId="11" fillId="37" borderId="107" xfId="0" applyFont="1" applyFill="1" applyBorder="1" applyAlignment="1">
      <alignment horizontal="center" vertical="center"/>
    </xf>
    <xf numFmtId="0" fontId="0" fillId="37" borderId="22" xfId="0" applyFill="1" applyBorder="1" applyAlignment="1">
      <alignment horizontal="center" vertical="center" textRotation="255"/>
    </xf>
    <xf numFmtId="0" fontId="0" fillId="37" borderId="12" xfId="0" applyFill="1" applyBorder="1" applyAlignment="1">
      <alignment horizontal="center" vertical="center" textRotation="255"/>
    </xf>
    <xf numFmtId="0" fontId="0" fillId="37" borderId="26" xfId="0" applyFill="1" applyBorder="1" applyAlignment="1">
      <alignment horizontal="center" vertical="center" textRotation="255"/>
    </xf>
    <xf numFmtId="0" fontId="14" fillId="35" borderId="0" xfId="0" applyFont="1" applyFill="1" applyAlignment="1">
      <alignment horizontal="center" vertical="center"/>
    </xf>
    <xf numFmtId="0" fontId="0" fillId="36" borderId="83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0" fillId="36" borderId="26" xfId="0" applyFill="1" applyBorder="1" applyAlignment="1">
      <alignment horizontal="center" vertical="center"/>
    </xf>
    <xf numFmtId="0" fontId="0" fillId="36" borderId="28" xfId="0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0" fontId="0" fillId="37" borderId="17" xfId="0" applyFill="1" applyBorder="1" applyAlignment="1">
      <alignment horizontal="center" vertical="center" textRotation="255"/>
    </xf>
    <xf numFmtId="0" fontId="0" fillId="38" borderId="34" xfId="0" applyFill="1" applyBorder="1" applyAlignment="1">
      <alignment horizontal="center" vertical="center"/>
    </xf>
    <xf numFmtId="0" fontId="0" fillId="38" borderId="80" xfId="0" applyFill="1" applyBorder="1" applyAlignment="1">
      <alignment horizontal="center" vertical="center"/>
    </xf>
    <xf numFmtId="0" fontId="0" fillId="38" borderId="10" xfId="0" applyFill="1" applyBorder="1" applyAlignment="1">
      <alignment horizontal="center" vertical="center"/>
    </xf>
    <xf numFmtId="0" fontId="0" fillId="38" borderId="11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1" i="0" u="none" baseline="0">
                <a:solidFill>
                  <a:srgbClr val="FFFFFF"/>
                </a:solidFill>
              </a:rPr>
              <a:t>犯罪白書２００６　５か国における殺人の発生率</a:t>
            </a:r>
          </a:p>
        </c:rich>
      </c:tx>
      <c:layout>
        <c:manualLayout>
          <c:xMode val="factor"/>
          <c:yMode val="factor"/>
          <c:x val="-0.02775"/>
          <c:y val="0"/>
        </c:manualLayout>
      </c:layout>
      <c:spPr>
        <a:solidFill>
          <a:srgbClr val="FF0000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025"/>
          <c:y val="0.1595"/>
          <c:w val="0.88"/>
          <c:h val="0.85425"/>
        </c:manualLayout>
      </c:layout>
      <c:lineChart>
        <c:grouping val="standard"/>
        <c:varyColors val="0"/>
        <c:ser>
          <c:idx val="0"/>
          <c:order val="0"/>
          <c:tx>
            <c:strRef>
              <c:f>１Ｚ３!$C$7</c:f>
              <c:strCache>
                <c:ptCount val="1"/>
                <c:pt idx="0">
                  <c:v>フランス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(１Ｚ３!$B$8,１Ｚ３!$B$10,１Ｚ３!$B$12,１Ｚ３!$B$14,１Ｚ３!$B$16,１Ｚ３!$B$18,１Ｚ３!$B$20,１Ｚ３!$B$22,１Ｚ３!$B$24)</c:f>
              <c:numCache/>
            </c:numRef>
          </c:cat>
          <c:val>
            <c:numRef>
              <c:f>(１Ｚ３!$C$8,１Ｚ３!$C$10,１Ｚ３!$C$12,１Ｚ３!$C$14,１Ｚ３!$C$16,１Ｚ３!$C$18,１Ｚ３!$C$20,１Ｚ３!$C$22,１Ｚ３!$C$24)</c:f>
              <c:numCache/>
            </c:numRef>
          </c:val>
          <c:smooth val="0"/>
        </c:ser>
        <c:ser>
          <c:idx val="1"/>
          <c:order val="1"/>
          <c:tx>
            <c:strRef>
              <c:f>１Ｚ３!$D$7</c:f>
              <c:strCache>
                <c:ptCount val="1"/>
                <c:pt idx="0">
                  <c:v>ドイツ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(１Ｚ３!$B$8,１Ｚ３!$B$10,１Ｚ３!$B$12,１Ｚ３!$B$14,１Ｚ３!$B$16,１Ｚ３!$B$18,１Ｚ３!$B$20,１Ｚ３!$B$22,１Ｚ３!$B$24)</c:f>
              <c:numCache/>
            </c:numRef>
          </c:cat>
          <c:val>
            <c:numRef>
              <c:f>(１Ｚ３!$D$8,１Ｚ３!$D$10,１Ｚ３!$D$12,１Ｚ３!$D$14,１Ｚ３!$D$16,１Ｚ３!$D$18,１Ｚ３!$D$20,１Ｚ３!$D$22,１Ｚ３!$D$24)</c:f>
              <c:numCache/>
            </c:numRef>
          </c:val>
          <c:smooth val="0"/>
        </c:ser>
        <c:ser>
          <c:idx val="2"/>
          <c:order val="2"/>
          <c:tx>
            <c:strRef>
              <c:f>１Ｚ３!$E$7</c:f>
              <c:strCache>
                <c:ptCount val="1"/>
                <c:pt idx="0">
                  <c:v>英　　国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(１Ｚ３!$B$8,１Ｚ３!$B$10,１Ｚ３!$B$12,１Ｚ３!$B$14,１Ｚ３!$B$16,１Ｚ３!$B$18,１Ｚ３!$B$20,１Ｚ３!$B$22,１Ｚ３!$B$24)</c:f>
              <c:numCache/>
            </c:numRef>
          </c:cat>
          <c:val>
            <c:numRef>
              <c:f>(１Ｚ３!$E$8,１Ｚ３!$E$10,１Ｚ３!$E$12,１Ｚ３!$E$14,１Ｚ３!$E$16,１Ｚ３!$E$18,１Ｚ３!$E$20,１Ｚ３!$E$22,１Ｚ３!$E$24)</c:f>
              <c:numCache/>
            </c:numRef>
          </c:val>
          <c:smooth val="0"/>
        </c:ser>
        <c:ser>
          <c:idx val="3"/>
          <c:order val="3"/>
          <c:tx>
            <c:strRef>
              <c:f>１Ｚ３!$F$7</c:f>
              <c:strCache>
                <c:ptCount val="1"/>
                <c:pt idx="0">
                  <c:v>米　　国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(１Ｚ３!$B$8,１Ｚ３!$B$10,１Ｚ３!$B$12,１Ｚ３!$B$14,１Ｚ３!$B$16,１Ｚ３!$B$18,１Ｚ３!$B$20,１Ｚ３!$B$22,１Ｚ３!$B$24)</c:f>
              <c:numCache/>
            </c:numRef>
          </c:cat>
          <c:val>
            <c:numRef>
              <c:f>(１Ｚ３!$F$8,１Ｚ３!$F$10,１Ｚ３!$F$12,１Ｚ３!$F$14,１Ｚ３!$F$16,１Ｚ３!$F$18,１Ｚ３!$F$20,１Ｚ３!$F$22,１Ｚ３!$F$24)</c:f>
              <c:numCache/>
            </c:numRef>
          </c:val>
          <c:smooth val="0"/>
        </c:ser>
        <c:ser>
          <c:idx val="4"/>
          <c:order val="4"/>
          <c:tx>
            <c:strRef>
              <c:f>１Ｚ３!$G$7</c:f>
              <c:strCache>
                <c:ptCount val="1"/>
                <c:pt idx="0">
                  <c:v>日　　本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(１Ｚ３!$B$8,１Ｚ３!$B$10,１Ｚ３!$B$12,１Ｚ３!$B$14,１Ｚ３!$B$16,１Ｚ３!$B$18,１Ｚ３!$B$20,１Ｚ３!$B$22,１Ｚ３!$B$24)</c:f>
              <c:numCache/>
            </c:numRef>
          </c:cat>
          <c:val>
            <c:numRef>
              <c:f>(１Ｚ３!$G$8,１Ｚ３!$G$10,１Ｚ３!$G$12,１Ｚ３!$G$14,１Ｚ３!$G$16,１Ｚ３!$G$18,１Ｚ３!$G$20,１Ｚ３!$G$22,１Ｚ３!$G$24)</c:f>
              <c:numCache/>
            </c:numRef>
          </c:val>
          <c:smooth val="0"/>
        </c:ser>
        <c:marker val="1"/>
        <c:axId val="20020613"/>
        <c:axId val="45967790"/>
      </c:lineChart>
      <c:catAx>
        <c:axId val="200206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967790"/>
        <c:crosses val="autoZero"/>
        <c:auto val="1"/>
        <c:lblOffset val="100"/>
        <c:tickLblSkip val="1"/>
        <c:noMultiLvlLbl val="0"/>
      </c:catAx>
      <c:valAx>
        <c:axId val="4596779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十万人あたりの件数</a:t>
                </a:r>
              </a:p>
            </c:rich>
          </c:tx>
          <c:layout>
            <c:manualLayout>
              <c:xMode val="factor"/>
              <c:yMode val="factor"/>
              <c:x val="0.04725"/>
              <c:y val="0.14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02061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3"/>
          <c:y val="0.424"/>
          <c:w val="0.117"/>
          <c:h val="0.23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0" i="1" u="none" baseline="0">
                <a:solidFill>
                  <a:srgbClr val="000000"/>
                </a:solidFill>
              </a:rPr>
              <a:t>輸入推移</a:t>
            </a:r>
          </a:p>
        </c:rich>
      </c:tx>
      <c:layout>
        <c:manualLayout>
          <c:xMode val="factor"/>
          <c:yMode val="factor"/>
          <c:x val="-0.00925"/>
          <c:y val="0"/>
        </c:manualLayout>
      </c:layout>
      <c:spPr>
        <a:solidFill>
          <a:srgbClr val="00FF00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0025"/>
          <c:y val="0.19975"/>
          <c:w val="0.73025"/>
          <c:h val="0.79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２Ｚ３!$B$8:$C$8</c:f>
              <c:strCache>
                <c:ptCount val="1"/>
                <c:pt idx="0">
                  <c:v>輸入 農産物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２Ｚ３!$D$7:$H$7</c:f>
              <c:strCache/>
            </c:strRef>
          </c:cat>
          <c:val>
            <c:numRef>
              <c:f>２Ｚ３!$D$8:$H$8</c:f>
              <c:numCache/>
            </c:numRef>
          </c:val>
        </c:ser>
        <c:ser>
          <c:idx val="1"/>
          <c:order val="1"/>
          <c:tx>
            <c:strRef>
              <c:f>２Ｚ３!$B$9:$C$9</c:f>
              <c:strCache>
                <c:ptCount val="1"/>
                <c:pt idx="0">
                  <c:v>輸入 林産物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２Ｚ３!$D$7:$H$7</c:f>
              <c:strCache/>
            </c:strRef>
          </c:cat>
          <c:val>
            <c:numRef>
              <c:f>２Ｚ３!$D$9:$H$9</c:f>
              <c:numCache/>
            </c:numRef>
          </c:val>
        </c:ser>
        <c:ser>
          <c:idx val="2"/>
          <c:order val="2"/>
          <c:tx>
            <c:strRef>
              <c:f>２Ｚ３!$B$10:$C$10</c:f>
              <c:strCache>
                <c:ptCount val="1"/>
                <c:pt idx="0">
                  <c:v>輸入 水産物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２Ｚ３!$D$7:$H$7</c:f>
              <c:strCache/>
            </c:strRef>
          </c:cat>
          <c:val>
            <c:numRef>
              <c:f>２Ｚ３!$D$10:$H$10</c:f>
              <c:numCache/>
            </c:numRef>
          </c:val>
        </c:ser>
        <c:overlap val="100"/>
        <c:serLines>
          <c:spPr>
            <a:ln w="3175">
              <a:solidFill>
                <a:srgbClr val="000000"/>
              </a:solidFill>
            </a:ln>
          </c:spPr>
        </c:serLines>
        <c:axId val="11056927"/>
        <c:axId val="32403480"/>
      </c:barChart>
      <c:catAx>
        <c:axId val="110569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355"/>
              <c:y val="0.009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403480"/>
        <c:crosses val="autoZero"/>
        <c:auto val="1"/>
        <c:lblOffset val="100"/>
        <c:tickLblSkip val="1"/>
        <c:noMultiLvlLbl val="0"/>
      </c:catAx>
      <c:valAx>
        <c:axId val="3240348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単位：億円</a:t>
                </a:r>
              </a:p>
            </c:rich>
          </c:tx>
          <c:layout>
            <c:manualLayout>
              <c:xMode val="factor"/>
              <c:yMode val="factor"/>
              <c:x val="0.061"/>
              <c:y val="0.15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0569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175"/>
          <c:y val="0.40375"/>
          <c:w val="0.239"/>
          <c:h val="0.18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0" i="1" u="none" baseline="0">
                <a:solidFill>
                  <a:srgbClr val="000000"/>
                </a:solidFill>
              </a:rPr>
              <a:t>輸出推移</a:t>
            </a:r>
          </a:p>
        </c:rich>
      </c:tx>
      <c:layout>
        <c:manualLayout>
          <c:xMode val="factor"/>
          <c:yMode val="factor"/>
          <c:x val="-0.00925"/>
          <c:y val="0"/>
        </c:manualLayout>
      </c:layout>
      <c:spPr>
        <a:solidFill>
          <a:srgbClr val="00FF00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"/>
          <c:y val="0.194"/>
          <c:w val="0.74275"/>
          <c:h val="0.81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２Ｚ３!$B$12:$C$12</c:f>
              <c:strCache>
                <c:ptCount val="1"/>
                <c:pt idx="0">
                  <c:v>輸出 農産物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２Ｚ３!$D$7:$H$7</c:f>
              <c:strCache/>
            </c:strRef>
          </c:cat>
          <c:val>
            <c:numRef>
              <c:f>２Ｚ３!$D$12:$H$12</c:f>
              <c:numCache/>
            </c:numRef>
          </c:val>
        </c:ser>
        <c:ser>
          <c:idx val="1"/>
          <c:order val="1"/>
          <c:tx>
            <c:strRef>
              <c:f>２Ｚ３!$B$13:$C$13</c:f>
              <c:strCache>
                <c:ptCount val="1"/>
                <c:pt idx="0">
                  <c:v>輸出 林産物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２Ｚ３!$D$7:$H$7</c:f>
              <c:strCache/>
            </c:strRef>
          </c:cat>
          <c:val>
            <c:numRef>
              <c:f>２Ｚ３!$D$13:$H$13</c:f>
              <c:numCache/>
            </c:numRef>
          </c:val>
        </c:ser>
        <c:ser>
          <c:idx val="2"/>
          <c:order val="2"/>
          <c:tx>
            <c:strRef>
              <c:f>２Ｚ３!$B$14:$C$14</c:f>
              <c:strCache>
                <c:ptCount val="1"/>
                <c:pt idx="0">
                  <c:v>輸出 水産物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２Ｚ３!$D$7:$H$7</c:f>
              <c:strCache/>
            </c:strRef>
          </c:cat>
          <c:val>
            <c:numRef>
              <c:f>２Ｚ３!$D$14:$H$14</c:f>
              <c:numCache/>
            </c:numRef>
          </c:val>
        </c:ser>
        <c:overlap val="100"/>
        <c:serLines>
          <c:spPr>
            <a:ln w="3175">
              <a:solidFill>
                <a:srgbClr val="000000"/>
              </a:solidFill>
            </a:ln>
          </c:spPr>
        </c:serLines>
        <c:axId val="23195865"/>
        <c:axId val="7436194"/>
      </c:barChart>
      <c:catAx>
        <c:axId val="231958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3775"/>
              <c:y val="0.008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436194"/>
        <c:crosses val="autoZero"/>
        <c:auto val="1"/>
        <c:lblOffset val="100"/>
        <c:tickLblSkip val="1"/>
        <c:noMultiLvlLbl val="0"/>
      </c:catAx>
      <c:valAx>
        <c:axId val="743619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単位：億円</a:t>
                </a:r>
              </a:p>
            </c:rich>
          </c:tx>
          <c:layout>
            <c:manualLayout>
              <c:xMode val="factor"/>
              <c:yMode val="factor"/>
              <c:x val="0.07675"/>
              <c:y val="0.14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1958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125"/>
          <c:y val="0.40375"/>
          <c:w val="0.2395"/>
          <c:h val="0.18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平成１８年機械受注額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28375"/>
          <c:y val="0.196"/>
          <c:w val="0.598"/>
          <c:h val="0.728"/>
        </c:manualLayout>
      </c:layout>
      <c:pieChart>
        <c:varyColors val="1"/>
        <c:ser>
          <c:idx val="0"/>
          <c:order val="0"/>
          <c:tx>
            <c:strRef>
              <c:f>３Ｚ３!$B$10:$B$14</c:f>
              <c:strCache>
                <c:ptCount val="1"/>
                <c:pt idx="0">
                  <c:v>平成
１８年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solidFill>
                <a:srgbClr val="FFFFFF"/>
              </a:solidFill>
              <a:ln w="3175">
                <a:noFill/>
              </a:ln>
            </c:spPr>
            <c:dLblPos val="in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３Ｚ３!$D$4:$L$4</c:f>
              <c:strCache/>
            </c:strRef>
          </c:cat>
          <c:val>
            <c:numRef>
              <c:f>３Ｚ３!$D$14:$L$14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475"/>
          <c:y val="0.332"/>
          <c:w val="0.16275"/>
          <c:h val="0.4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zero"/>
    <c:showDLblsOverMax val="0"/>
  </c:chart>
  <c:spPr>
    <a:gradFill rotWithShape="1">
      <a:gsLst>
        <a:gs pos="0">
          <a:srgbClr val="5E9EFF"/>
        </a:gs>
        <a:gs pos="20000">
          <a:srgbClr val="85C2FF"/>
        </a:gs>
        <a:gs pos="35001">
          <a:srgbClr val="C4D6EB"/>
        </a:gs>
        <a:gs pos="50000">
          <a:srgbClr val="FFEBFA"/>
        </a:gs>
        <a:gs pos="64999">
          <a:srgbClr val="C4D6EB"/>
        </a:gs>
        <a:gs pos="80000">
          <a:srgbClr val="85C2FF"/>
        </a:gs>
        <a:gs pos="100000">
          <a:srgbClr val="5E9EFF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平成１８年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solidFill>
          <a:srgbClr val="CCFFCC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121"/>
          <c:y val="0.21625"/>
          <c:w val="0.87375"/>
          <c:h val="0.75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４Ｚ３!$D$4</c:f>
              <c:strCache>
                <c:ptCount val="1"/>
                <c:pt idx="0">
                  <c:v>原動機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４Ｚ３!$C$10:$C$13</c:f>
              <c:strCache/>
            </c:strRef>
          </c:cat>
          <c:val>
            <c:numRef>
              <c:f>４Ｚ３!$D$10:$D$13</c:f>
              <c:numCache/>
            </c:numRef>
          </c:val>
        </c:ser>
        <c:ser>
          <c:idx val="1"/>
          <c:order val="1"/>
          <c:tx>
            <c:strRef>
              <c:f>４Ｚ３!$F$4</c:f>
              <c:strCache>
                <c:ptCount val="1"/>
                <c:pt idx="0">
                  <c:v>電子通信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４Ｚ３!$C$10:$C$13</c:f>
              <c:strCache/>
            </c:strRef>
          </c:cat>
          <c:val>
            <c:numRef>
              <c:f>４Ｚ３!$F$10:$F$13</c:f>
              <c:numCache/>
            </c:numRef>
          </c:val>
        </c:ser>
        <c:ser>
          <c:idx val="2"/>
          <c:order val="2"/>
          <c:tx>
            <c:strRef>
              <c:f>４Ｚ３!$G$4</c:f>
              <c:strCache>
                <c:ptCount val="1"/>
                <c:pt idx="0">
                  <c:v>産業機械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４Ｚ３!$C$10:$C$13</c:f>
              <c:strCache/>
            </c:strRef>
          </c:cat>
          <c:val>
            <c:numRef>
              <c:f>４Ｚ３!$G$10:$G$13</c:f>
              <c:numCache/>
            </c:numRef>
          </c:val>
        </c:ser>
        <c:axId val="66925747"/>
        <c:axId val="65460812"/>
      </c:barChart>
      <c:catAx>
        <c:axId val="6692574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460812"/>
        <c:crosses val="autoZero"/>
        <c:auto val="1"/>
        <c:lblOffset val="100"/>
        <c:tickLblSkip val="1"/>
        <c:noMultiLvlLbl val="0"/>
      </c:catAx>
      <c:valAx>
        <c:axId val="65460812"/>
        <c:scaling>
          <c:orientation val="minMax"/>
          <c:max val="4000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単位：億円</a:t>
                </a:r>
              </a:p>
            </c:rich>
          </c:tx>
          <c:layout>
            <c:manualLayout>
              <c:xMode val="factor"/>
              <c:yMode val="factor"/>
              <c:x val="0.01225"/>
              <c:y val="-0.12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9257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425"/>
          <c:y val="0.5755"/>
          <c:w val="0.11625"/>
          <c:h val="0.15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出荷・在庫比較</a:t>
            </a:r>
          </a:p>
        </c:rich>
      </c:tx>
      <c:layout>
        <c:manualLayout>
          <c:xMode val="factor"/>
          <c:yMode val="factor"/>
          <c:x val="-0.00125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"/>
          <c:y val="0.17875"/>
          <c:w val="0.69125"/>
          <c:h val="0.78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５Ｚ３!$B$7</c:f>
              <c:strCache>
                <c:ptCount val="1"/>
                <c:pt idx="0">
                  <c:v>製紙パルプ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５Ｚ３!$E$5:$H$6</c:f>
              <c:multiLvlStrCache/>
            </c:multiLvlStrRef>
          </c:cat>
          <c:val>
            <c:numRef>
              <c:f>５Ｚ３!$E$7:$H$7</c:f>
              <c:numCache/>
            </c:numRef>
          </c:val>
        </c:ser>
        <c:ser>
          <c:idx val="1"/>
          <c:order val="1"/>
          <c:tx>
            <c:strRef>
              <c:f>５Ｚ３!$B$8</c:f>
              <c:strCache>
                <c:ptCount val="1"/>
                <c:pt idx="0">
                  <c:v>新聞巻取紙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５Ｚ３!$E$5:$H$6</c:f>
              <c:multiLvlStrCache/>
            </c:multiLvlStrRef>
          </c:cat>
          <c:val>
            <c:numRef>
              <c:f>５Ｚ３!$E$8:$H$8</c:f>
              <c:numCache/>
            </c:numRef>
          </c:val>
        </c:ser>
        <c:ser>
          <c:idx val="2"/>
          <c:order val="2"/>
          <c:tx>
            <c:strRef>
              <c:f>５Ｚ３!$B$9</c:f>
              <c:strCache>
                <c:ptCount val="1"/>
                <c:pt idx="0">
                  <c:v>印刷用紙・非塗工類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５Ｚ３!$E$5:$H$6</c:f>
              <c:multiLvlStrCache/>
            </c:multiLvlStrRef>
          </c:cat>
          <c:val>
            <c:numRef>
              <c:f>５Ｚ３!$E$9:$H$9</c:f>
              <c:numCache/>
            </c:numRef>
          </c:val>
        </c:ser>
        <c:ser>
          <c:idx val="3"/>
          <c:order val="3"/>
          <c:tx>
            <c:strRef>
              <c:f>５Ｚ３!$B$10</c:f>
              <c:strCache>
                <c:ptCount val="1"/>
                <c:pt idx="0">
                  <c:v>印刷用紙・塗工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５Ｚ３!$E$5:$H$6</c:f>
              <c:multiLvlStrCache/>
            </c:multiLvlStrRef>
          </c:cat>
          <c:val>
            <c:numRef>
              <c:f>５Ｚ３!$E$10:$H$10</c:f>
              <c:numCache/>
            </c:numRef>
          </c:val>
        </c:ser>
        <c:ser>
          <c:idx val="4"/>
          <c:order val="4"/>
          <c:tx>
            <c:strRef>
              <c:f>５Ｚ３!$B$11</c:f>
              <c:strCache>
                <c:ptCount val="1"/>
                <c:pt idx="0">
                  <c:v>情報用紙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５Ｚ３!$E$5:$H$6</c:f>
              <c:multiLvlStrCache/>
            </c:multiLvlStrRef>
          </c:cat>
          <c:val>
            <c:numRef>
              <c:f>５Ｚ３!$E$11:$H$11</c:f>
              <c:numCache/>
            </c:numRef>
          </c:val>
        </c:ser>
        <c:ser>
          <c:idx val="5"/>
          <c:order val="5"/>
          <c:tx>
            <c:strRef>
              <c:f>５Ｚ３!$B$12</c:f>
              <c:strCache>
                <c:ptCount val="1"/>
                <c:pt idx="0">
                  <c:v>包装用紙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５Ｚ３!$E$5:$H$6</c:f>
              <c:multiLvlStrCache/>
            </c:multiLvlStrRef>
          </c:cat>
          <c:val>
            <c:numRef>
              <c:f>５Ｚ３!$E$12:$H$12</c:f>
              <c:numCache/>
            </c:numRef>
          </c:val>
        </c:ser>
        <c:ser>
          <c:idx val="6"/>
          <c:order val="6"/>
          <c:tx>
            <c:strRef>
              <c:f>５Ｚ３!$B$13</c:f>
              <c:strCache>
                <c:ptCount val="1"/>
                <c:pt idx="0">
                  <c:v>衛生用紙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５Ｚ３!$E$5:$H$6</c:f>
              <c:multiLvlStrCache/>
            </c:multiLvlStrRef>
          </c:cat>
          <c:val>
            <c:numRef>
              <c:f>５Ｚ３!$E$13:$H$13</c:f>
              <c:numCache/>
            </c:numRef>
          </c:val>
        </c:ser>
        <c:ser>
          <c:idx val="7"/>
          <c:order val="7"/>
          <c:tx>
            <c:strRef>
              <c:f>５Ｚ３!$B$14</c:f>
              <c:strCache>
                <c:ptCount val="1"/>
                <c:pt idx="0">
                  <c:v>段ボール原紙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５Ｚ３!$E$5:$H$6</c:f>
              <c:multiLvlStrCache/>
            </c:multiLvlStrRef>
          </c:cat>
          <c:val>
            <c:numRef>
              <c:f>５Ｚ３!$E$14:$H$14</c:f>
              <c:numCache/>
            </c:numRef>
          </c:val>
        </c:ser>
        <c:ser>
          <c:idx val="8"/>
          <c:order val="8"/>
          <c:tx>
            <c:strRef>
              <c:f>５Ｚ３!$B$15</c:f>
              <c:strCache>
                <c:ptCount val="1"/>
                <c:pt idx="0">
                  <c:v>紙器用板紙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５Ｚ３!$E$5:$H$6</c:f>
              <c:multiLvlStrCache/>
            </c:multiLvlStrRef>
          </c:cat>
          <c:val>
            <c:numRef>
              <c:f>５Ｚ３!$E$15:$H$15</c:f>
              <c:numCache/>
            </c:numRef>
          </c:val>
        </c:ser>
        <c:ser>
          <c:idx val="9"/>
          <c:order val="9"/>
          <c:tx>
            <c:strRef>
              <c:f>５Ｚ３!$B$16</c:f>
              <c:strCache>
                <c:ptCount val="1"/>
                <c:pt idx="0">
                  <c:v>段ボール（シート）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５Ｚ３!$E$5:$H$6</c:f>
              <c:multiLvlStrCache/>
            </c:multiLvlStrRef>
          </c:cat>
          <c:val>
            <c:numRef>
              <c:f>５Ｚ３!$E$16:$H$16</c:f>
              <c:numCache/>
            </c:numRef>
          </c:val>
        </c:ser>
        <c:axId val="52276397"/>
        <c:axId val="725526"/>
      </c:barChart>
      <c:catAx>
        <c:axId val="522763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25526"/>
        <c:crosses val="autoZero"/>
        <c:auto val="1"/>
        <c:lblOffset val="100"/>
        <c:tickLblSkip val="1"/>
        <c:noMultiLvlLbl val="0"/>
      </c:catAx>
      <c:valAx>
        <c:axId val="725526"/>
        <c:scaling>
          <c:orientation val="minMax"/>
          <c:max val="1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単位：千</a:t>
                </a:r>
              </a:p>
            </c:rich>
          </c:tx>
          <c:layout>
            <c:manualLayout>
              <c:xMode val="factor"/>
              <c:yMode val="factor"/>
              <c:x val="0.02925"/>
              <c:y val="0.14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276397"/>
        <c:crossesAt val="1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25"/>
          <c:y val="0.292"/>
          <c:w val="0.22425"/>
          <c:h val="0.44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CCFFFF"/>
    </a:solidFill>
    <a:ln w="38100">
      <a:solidFill>
        <a:srgbClr val="0000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5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6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9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0</xdr:row>
      <xdr:rowOff>0</xdr:rowOff>
    </xdr:from>
    <xdr:to>
      <xdr:col>12</xdr:col>
      <xdr:colOff>133350</xdr:colOff>
      <xdr:row>2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0"/>
          <a:ext cx="12954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0</xdr:row>
      <xdr:rowOff>0</xdr:rowOff>
    </xdr:from>
    <xdr:to>
      <xdr:col>13</xdr:col>
      <xdr:colOff>209550</xdr:colOff>
      <xdr:row>2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0"/>
          <a:ext cx="12954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19050</xdr:colOff>
      <xdr:row>0</xdr:row>
      <xdr:rowOff>0</xdr:rowOff>
    </xdr:from>
    <xdr:to>
      <xdr:col>13</xdr:col>
      <xdr:colOff>142875</xdr:colOff>
      <xdr:row>2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0"/>
          <a:ext cx="12858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0</xdr:rowOff>
    </xdr:from>
    <xdr:to>
      <xdr:col>13</xdr:col>
      <xdr:colOff>0</xdr:colOff>
      <xdr:row>40</xdr:row>
      <xdr:rowOff>0</xdr:rowOff>
    </xdr:to>
    <xdr:graphicFrame>
      <xdr:nvGraphicFramePr>
        <xdr:cNvPr id="1" name="Chart 3"/>
        <xdr:cNvGraphicFramePr/>
      </xdr:nvGraphicFramePr>
      <xdr:xfrm>
        <a:off x="685800" y="2543175"/>
        <a:ext cx="8229600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8</xdr:col>
      <xdr:colOff>9525</xdr:colOff>
      <xdr:row>0</xdr:row>
      <xdr:rowOff>0</xdr:rowOff>
    </xdr:from>
    <xdr:to>
      <xdr:col>9</xdr:col>
      <xdr:colOff>638175</xdr:colOff>
      <xdr:row>2</xdr:row>
      <xdr:rowOff>9525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95925" y="0"/>
          <a:ext cx="13144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114300</xdr:colOff>
      <xdr:row>0</xdr:row>
      <xdr:rowOff>0</xdr:rowOff>
    </xdr:from>
    <xdr:to>
      <xdr:col>9</xdr:col>
      <xdr:colOff>304800</xdr:colOff>
      <xdr:row>2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0"/>
          <a:ext cx="13049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361950</xdr:colOff>
      <xdr:row>0</xdr:row>
      <xdr:rowOff>0</xdr:rowOff>
    </xdr:from>
    <xdr:to>
      <xdr:col>9</xdr:col>
      <xdr:colOff>180975</xdr:colOff>
      <xdr:row>2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0"/>
          <a:ext cx="128587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0</xdr:rowOff>
    </xdr:from>
    <xdr:to>
      <xdr:col>8</xdr:col>
      <xdr:colOff>0</xdr:colOff>
      <xdr:row>40</xdr:row>
      <xdr:rowOff>0</xdr:rowOff>
    </xdr:to>
    <xdr:graphicFrame>
      <xdr:nvGraphicFramePr>
        <xdr:cNvPr id="1" name="Chart 2"/>
        <xdr:cNvGraphicFramePr/>
      </xdr:nvGraphicFramePr>
      <xdr:xfrm>
        <a:off x="428625" y="3181350"/>
        <a:ext cx="65817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6</xdr:col>
      <xdr:colOff>238125</xdr:colOff>
      <xdr:row>0</xdr:row>
      <xdr:rowOff>0</xdr:rowOff>
    </xdr:from>
    <xdr:to>
      <xdr:col>7</xdr:col>
      <xdr:colOff>714375</xdr:colOff>
      <xdr:row>2</xdr:row>
      <xdr:rowOff>9525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29275" y="0"/>
          <a:ext cx="128587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0</xdr:row>
      <xdr:rowOff>0</xdr:rowOff>
    </xdr:from>
    <xdr:to>
      <xdr:col>12</xdr:col>
      <xdr:colOff>114300</xdr:colOff>
      <xdr:row>2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0"/>
          <a:ext cx="12954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26</xdr:row>
      <xdr:rowOff>0</xdr:rowOff>
    </xdr:from>
    <xdr:to>
      <xdr:col>11</xdr:col>
      <xdr:colOff>0</xdr:colOff>
      <xdr:row>46</xdr:row>
      <xdr:rowOff>0</xdr:rowOff>
    </xdr:to>
    <xdr:graphicFrame>
      <xdr:nvGraphicFramePr>
        <xdr:cNvPr id="1" name="Chart 2"/>
        <xdr:cNvGraphicFramePr/>
      </xdr:nvGraphicFramePr>
      <xdr:xfrm>
        <a:off x="733425" y="4276725"/>
        <a:ext cx="714375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628650</xdr:colOff>
      <xdr:row>2</xdr:row>
      <xdr:rowOff>9525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9775" y="0"/>
          <a:ext cx="13144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342900</xdr:colOff>
      <xdr:row>23</xdr:row>
      <xdr:rowOff>0</xdr:rowOff>
    </xdr:from>
    <xdr:to>
      <xdr:col>13</xdr:col>
      <xdr:colOff>466725</xdr:colOff>
      <xdr:row>40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3876675"/>
          <a:ext cx="7362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12</xdr:col>
      <xdr:colOff>190500</xdr:colOff>
      <xdr:row>2</xdr:row>
      <xdr:rowOff>9525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00800" y="0"/>
          <a:ext cx="13049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247650</xdr:colOff>
      <xdr:row>0</xdr:row>
      <xdr:rowOff>0</xdr:rowOff>
    </xdr:from>
    <xdr:to>
      <xdr:col>11</xdr:col>
      <xdr:colOff>647700</xdr:colOff>
      <xdr:row>2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0"/>
          <a:ext cx="12858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9</xdr:col>
      <xdr:colOff>0</xdr:colOff>
      <xdr:row>5</xdr:row>
      <xdr:rowOff>0</xdr:rowOff>
    </xdr:to>
    <xdr:sp>
      <xdr:nvSpPr>
        <xdr:cNvPr id="1" name="Rectangle 1"/>
        <xdr:cNvSpPr>
          <a:spLocks/>
        </xdr:cNvSpPr>
      </xdr:nvSpPr>
      <xdr:spPr>
        <a:xfrm>
          <a:off x="952500" y="514350"/>
          <a:ext cx="472440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6</xdr:col>
      <xdr:colOff>0</xdr:colOff>
      <xdr:row>32</xdr:row>
      <xdr:rowOff>0</xdr:rowOff>
    </xdr:to>
    <xdr:graphicFrame>
      <xdr:nvGraphicFramePr>
        <xdr:cNvPr id="2" name="Chart 2"/>
        <xdr:cNvGraphicFramePr/>
      </xdr:nvGraphicFramePr>
      <xdr:xfrm>
        <a:off x="0" y="2828925"/>
        <a:ext cx="37528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12</xdr:col>
      <xdr:colOff>0</xdr:colOff>
      <xdr:row>32</xdr:row>
      <xdr:rowOff>0</xdr:rowOff>
    </xdr:to>
    <xdr:graphicFrame>
      <xdr:nvGraphicFramePr>
        <xdr:cNvPr id="3" name="Chart 3"/>
        <xdr:cNvGraphicFramePr/>
      </xdr:nvGraphicFramePr>
      <xdr:xfrm>
        <a:off x="3752850" y="2828925"/>
        <a:ext cx="3762375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9</xdr:col>
      <xdr:colOff>142875</xdr:colOff>
      <xdr:row>0</xdr:row>
      <xdr:rowOff>0</xdr:rowOff>
    </xdr:from>
    <xdr:to>
      <xdr:col>11</xdr:col>
      <xdr:colOff>304800</xdr:colOff>
      <xdr:row>2</xdr:row>
      <xdr:rowOff>9525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9775" y="0"/>
          <a:ext cx="13144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9525</xdr:colOff>
      <xdr:row>0</xdr:row>
      <xdr:rowOff>0</xdr:rowOff>
    </xdr:from>
    <xdr:to>
      <xdr:col>12</xdr:col>
      <xdr:colOff>638175</xdr:colOff>
      <xdr:row>2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0"/>
          <a:ext cx="12858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333375</xdr:colOff>
      <xdr:row>0</xdr:row>
      <xdr:rowOff>0</xdr:rowOff>
    </xdr:from>
    <xdr:to>
      <xdr:col>7</xdr:col>
      <xdr:colOff>466725</xdr:colOff>
      <xdr:row>2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0"/>
          <a:ext cx="12954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15</xdr:row>
      <xdr:rowOff>0</xdr:rowOff>
    </xdr:from>
    <xdr:to>
      <xdr:col>11</xdr:col>
      <xdr:colOff>0</xdr:colOff>
      <xdr:row>39</xdr:row>
      <xdr:rowOff>0</xdr:rowOff>
    </xdr:to>
    <xdr:graphicFrame>
      <xdr:nvGraphicFramePr>
        <xdr:cNvPr id="1" name="Chart 2"/>
        <xdr:cNvGraphicFramePr/>
      </xdr:nvGraphicFramePr>
      <xdr:xfrm>
        <a:off x="2057400" y="2552700"/>
        <a:ext cx="5486400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333375</xdr:colOff>
      <xdr:row>0</xdr:row>
      <xdr:rowOff>0</xdr:rowOff>
    </xdr:from>
    <xdr:to>
      <xdr:col>9</xdr:col>
      <xdr:colOff>276225</xdr:colOff>
      <xdr:row>2</xdr:row>
      <xdr:rowOff>9525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33975" y="0"/>
          <a:ext cx="13144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1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2" max="2" width="12.625" style="0" customWidth="1"/>
    <col min="3" max="3" width="8.625" style="0" customWidth="1"/>
    <col min="4" max="9" width="7.625" style="0" customWidth="1"/>
    <col min="10" max="10" width="14.625" style="0" customWidth="1"/>
    <col min="11" max="12" width="7.625" style="0" customWidth="1"/>
  </cols>
  <sheetData>
    <row r="1" ht="13.5">
      <c r="A1" t="s">
        <v>0</v>
      </c>
    </row>
    <row r="3" ht="13.5">
      <c r="B3" t="s">
        <v>1</v>
      </c>
    </row>
    <row r="4" spans="3:12" ht="13.5" thickBot="1">
      <c r="C4" s="1"/>
      <c r="J4" s="230">
        <f ca="1">TODAY()</f>
        <v>39567</v>
      </c>
      <c r="K4" s="230"/>
      <c r="L4" s="230"/>
    </row>
    <row r="5" spans="2:12" ht="13.5" customHeight="1">
      <c r="B5" s="231" t="s">
        <v>2</v>
      </c>
      <c r="C5" s="233" t="s">
        <v>3</v>
      </c>
      <c r="D5" s="235" t="s">
        <v>4</v>
      </c>
      <c r="E5" s="236"/>
      <c r="F5" s="236"/>
      <c r="G5" s="237"/>
      <c r="H5" s="231" t="s">
        <v>5</v>
      </c>
      <c r="I5" s="238" t="s">
        <v>6</v>
      </c>
      <c r="J5" s="240" t="s">
        <v>7</v>
      </c>
      <c r="K5" s="242" t="s">
        <v>8</v>
      </c>
      <c r="L5" s="240" t="s">
        <v>9</v>
      </c>
    </row>
    <row r="6" spans="2:12" ht="12.75">
      <c r="B6" s="232"/>
      <c r="C6" s="234"/>
      <c r="D6" s="4" t="s">
        <v>10</v>
      </c>
      <c r="E6" s="5" t="s">
        <v>11</v>
      </c>
      <c r="F6" s="5" t="s">
        <v>12</v>
      </c>
      <c r="G6" s="6" t="s">
        <v>13</v>
      </c>
      <c r="H6" s="232"/>
      <c r="I6" s="239"/>
      <c r="J6" s="241"/>
      <c r="K6" s="243"/>
      <c r="L6" s="241"/>
    </row>
    <row r="7" spans="2:12" ht="12.75">
      <c r="B7" s="7" t="s">
        <v>14</v>
      </c>
      <c r="C7" s="8">
        <v>5150</v>
      </c>
      <c r="D7" s="9">
        <v>1888</v>
      </c>
      <c r="E7" s="10">
        <v>401</v>
      </c>
      <c r="F7" s="10">
        <v>182</v>
      </c>
      <c r="G7" s="11">
        <v>64</v>
      </c>
      <c r="H7" s="9">
        <f>SUM(D7:G7)</f>
        <v>2535</v>
      </c>
      <c r="I7" s="10">
        <f>AVERAGE(D7:G7)</f>
        <v>633.75</v>
      </c>
      <c r="J7" s="12">
        <f>H7*C7</f>
        <v>13055250</v>
      </c>
      <c r="K7" s="13" t="str">
        <f>IF(J7/$J$12&gt;=15%,"良","否")</f>
        <v>否</v>
      </c>
      <c r="L7" s="6">
        <f>RANK(J7,$J$7:$J$11)</f>
        <v>4</v>
      </c>
    </row>
    <row r="8" spans="2:12" ht="12.75">
      <c r="B8" s="7" t="s">
        <v>15</v>
      </c>
      <c r="C8" s="8">
        <v>21500</v>
      </c>
      <c r="D8" s="9">
        <v>24</v>
      </c>
      <c r="E8" s="10">
        <v>63</v>
      </c>
      <c r="F8" s="10">
        <v>743</v>
      </c>
      <c r="G8" s="11">
        <v>736</v>
      </c>
      <c r="H8" s="9">
        <f>SUM(D8:G8)</f>
        <v>1566</v>
      </c>
      <c r="I8" s="10">
        <f>AVERAGE(D8:G8)</f>
        <v>391.5</v>
      </c>
      <c r="J8" s="12">
        <f>H8*C8</f>
        <v>33669000</v>
      </c>
      <c r="K8" s="13" t="str">
        <f>IF(J8/$J$12&gt;=15%,"良","否")</f>
        <v>良</v>
      </c>
      <c r="L8" s="6">
        <f>RANK(J8,$J$7:$J$11)</f>
        <v>1</v>
      </c>
    </row>
    <row r="9" spans="2:12" ht="12.75">
      <c r="B9" s="7" t="s">
        <v>16</v>
      </c>
      <c r="C9" s="8">
        <v>3800</v>
      </c>
      <c r="D9" s="9">
        <v>1521</v>
      </c>
      <c r="E9" s="10">
        <v>589</v>
      </c>
      <c r="F9" s="10">
        <v>631</v>
      </c>
      <c r="G9" s="11">
        <v>1256</v>
      </c>
      <c r="H9" s="9">
        <f>SUM(D9:G9)</f>
        <v>3997</v>
      </c>
      <c r="I9" s="10">
        <f>AVERAGE(D9:G9)</f>
        <v>999.25</v>
      </c>
      <c r="J9" s="12">
        <f>H9*C9</f>
        <v>15188600</v>
      </c>
      <c r="K9" s="13" t="str">
        <f>IF(J9/$J$12&gt;=15%,"良","否")</f>
        <v>良</v>
      </c>
      <c r="L9" s="6">
        <f>RANK(J9,$J$7:$J$11)</f>
        <v>3</v>
      </c>
    </row>
    <row r="10" spans="2:12" ht="12.75">
      <c r="B10" s="7" t="s">
        <v>17</v>
      </c>
      <c r="C10" s="8">
        <v>28200</v>
      </c>
      <c r="D10" s="9">
        <v>8</v>
      </c>
      <c r="E10" s="10">
        <v>31</v>
      </c>
      <c r="F10" s="10">
        <v>115</v>
      </c>
      <c r="G10" s="11">
        <v>1005</v>
      </c>
      <c r="H10" s="9">
        <f>SUM(D10:G10)</f>
        <v>1159</v>
      </c>
      <c r="I10" s="10">
        <f>AVERAGE(D10:G10)</f>
        <v>289.75</v>
      </c>
      <c r="J10" s="12">
        <f>H10*C10</f>
        <v>32683800</v>
      </c>
      <c r="K10" s="13" t="str">
        <f>IF(J10/$J$12&gt;=15%,"良","否")</f>
        <v>良</v>
      </c>
      <c r="L10" s="6">
        <f>RANK(J10,$J$7:$J$11)</f>
        <v>2</v>
      </c>
    </row>
    <row r="11" spans="2:12" ht="13.5" thickBot="1">
      <c r="B11" s="14" t="s">
        <v>18</v>
      </c>
      <c r="C11" s="15">
        <v>4100</v>
      </c>
      <c r="D11" s="16">
        <v>7</v>
      </c>
      <c r="E11" s="17">
        <v>11</v>
      </c>
      <c r="F11" s="17">
        <v>750</v>
      </c>
      <c r="G11" s="18">
        <v>856</v>
      </c>
      <c r="H11" s="16">
        <f>SUM(D11:G11)</f>
        <v>1624</v>
      </c>
      <c r="I11" s="17">
        <f>AVERAGE(D11:G11)</f>
        <v>406</v>
      </c>
      <c r="J11" s="19">
        <f>H11*C11</f>
        <v>6658400</v>
      </c>
      <c r="K11" s="20" t="str">
        <f>IF(J11/$J$12&gt;=15%,"良","否")</f>
        <v>否</v>
      </c>
      <c r="L11" s="21">
        <f>RANK(J11,$J$7:$J$11)</f>
        <v>5</v>
      </c>
    </row>
    <row r="12" spans="2:12" ht="13.5" thickTop="1">
      <c r="B12" s="22" t="s">
        <v>19</v>
      </c>
      <c r="C12" s="23" t="s">
        <v>20</v>
      </c>
      <c r="D12" s="24">
        <f>SUM(D7:D11)</f>
        <v>3448</v>
      </c>
      <c r="E12" s="25">
        <f>SUM(E7:E11)</f>
        <v>1095</v>
      </c>
      <c r="F12" s="25">
        <f>SUM(F7:F11)</f>
        <v>2421</v>
      </c>
      <c r="G12" s="26">
        <f>SUM(G7:G11)</f>
        <v>3917</v>
      </c>
      <c r="H12" s="24">
        <f>SUM(H7:H11)</f>
        <v>10881</v>
      </c>
      <c r="I12" s="27" t="s">
        <v>20</v>
      </c>
      <c r="J12" s="28">
        <f>SUM(J7:J11)</f>
        <v>101255050</v>
      </c>
      <c r="K12" s="29"/>
      <c r="L12" s="29"/>
    </row>
    <row r="13" spans="2:12" ht="13.5" thickBot="1">
      <c r="B13" s="30" t="s">
        <v>21</v>
      </c>
      <c r="C13" s="31" t="s">
        <v>20</v>
      </c>
      <c r="D13" s="32">
        <f>AVERAGE(D7:D11)</f>
        <v>689.6</v>
      </c>
      <c r="E13" s="33">
        <f>AVERAGE(E7:E11)</f>
        <v>219</v>
      </c>
      <c r="F13" s="33">
        <f>AVERAGE(F7:F11)</f>
        <v>484.2</v>
      </c>
      <c r="G13" s="34">
        <f>AVERAGE(G7:G11)</f>
        <v>783.4</v>
      </c>
      <c r="H13" s="35" t="s">
        <v>20</v>
      </c>
      <c r="I13" s="33">
        <f>AVERAGE(I7:I11)</f>
        <v>544.05</v>
      </c>
      <c r="J13" s="36">
        <f>AVERAGE(J7:J11)</f>
        <v>20251010</v>
      </c>
      <c r="K13" s="29"/>
      <c r="L13" s="29"/>
    </row>
  </sheetData>
  <sheetProtection/>
  <mergeCells count="9">
    <mergeCell ref="J4:L4"/>
    <mergeCell ref="B5:B6"/>
    <mergeCell ref="C5:C6"/>
    <mergeCell ref="D5:G5"/>
    <mergeCell ref="H5:H6"/>
    <mergeCell ref="I5:I6"/>
    <mergeCell ref="J5:J6"/>
    <mergeCell ref="K5:K6"/>
    <mergeCell ref="L5:L6"/>
  </mergeCells>
  <printOptions/>
  <pageMargins left="0.787" right="0.787" top="0.984" bottom="0.984" header="0.512" footer="0.512"/>
  <pageSetup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P1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625" style="95" customWidth="1"/>
    <col min="2" max="15" width="7.125" style="95" customWidth="1"/>
    <col min="16" max="16" width="5.625" style="95" customWidth="1"/>
    <col min="17" max="16384" width="9.00390625" style="95" customWidth="1"/>
  </cols>
  <sheetData>
    <row r="1" ht="13.5">
      <c r="A1" s="95" t="s">
        <v>208</v>
      </c>
    </row>
    <row r="2" ht="13.5"/>
    <row r="3" ht="13.5"/>
    <row r="4" spans="2:3" ht="13.5" thickBot="1">
      <c r="B4" s="95" t="s">
        <v>209</v>
      </c>
      <c r="C4" s="229"/>
    </row>
    <row r="5" spans="2:16" ht="13.5" thickBot="1">
      <c r="B5" s="292"/>
      <c r="C5" s="294" t="s">
        <v>210</v>
      </c>
      <c r="D5" s="295"/>
      <c r="E5" s="295"/>
      <c r="F5" s="295"/>
      <c r="G5" s="295"/>
      <c r="H5" s="296"/>
      <c r="I5" s="295" t="s">
        <v>211</v>
      </c>
      <c r="J5" s="295"/>
      <c r="K5" s="295"/>
      <c r="L5" s="295"/>
      <c r="M5" s="295"/>
      <c r="N5" s="297"/>
      <c r="O5" s="298" t="s">
        <v>212</v>
      </c>
      <c r="P5" s="287" t="s">
        <v>8</v>
      </c>
    </row>
    <row r="6" spans="2:16" ht="12.75">
      <c r="B6" s="293"/>
      <c r="C6" s="140" t="s">
        <v>213</v>
      </c>
      <c r="D6" s="141" t="s">
        <v>214</v>
      </c>
      <c r="E6" s="141" t="s">
        <v>215</v>
      </c>
      <c r="F6" s="141" t="s">
        <v>216</v>
      </c>
      <c r="G6" s="142" t="s">
        <v>217</v>
      </c>
      <c r="H6" s="143" t="s">
        <v>195</v>
      </c>
      <c r="I6" s="144" t="s">
        <v>213</v>
      </c>
      <c r="J6" s="141" t="s">
        <v>214</v>
      </c>
      <c r="K6" s="141" t="s">
        <v>215</v>
      </c>
      <c r="L6" s="141" t="s">
        <v>216</v>
      </c>
      <c r="M6" s="142" t="s">
        <v>217</v>
      </c>
      <c r="N6" s="143" t="s">
        <v>195</v>
      </c>
      <c r="O6" s="299"/>
      <c r="P6" s="288"/>
    </row>
    <row r="7" spans="2:16" ht="12.75">
      <c r="B7" s="146" t="s">
        <v>218</v>
      </c>
      <c r="C7" s="147">
        <v>1.5</v>
      </c>
      <c r="D7" s="148">
        <v>3</v>
      </c>
      <c r="E7" s="148">
        <v>0.8</v>
      </c>
      <c r="F7" s="148">
        <v>12</v>
      </c>
      <c r="G7" s="149">
        <v>4.1</v>
      </c>
      <c r="H7" s="150">
        <f>SUM(C7:G7)</f>
        <v>21.4</v>
      </c>
      <c r="I7" s="151">
        <f aca="true" t="shared" si="0" ref="I7:M13">C7*C$18</f>
        <v>180</v>
      </c>
      <c r="J7" s="106">
        <f t="shared" si="0"/>
        <v>450</v>
      </c>
      <c r="K7" s="106">
        <f t="shared" si="0"/>
        <v>64</v>
      </c>
      <c r="L7" s="106">
        <f t="shared" si="0"/>
        <v>3600</v>
      </c>
      <c r="M7" s="152">
        <f t="shared" si="0"/>
        <v>409.99999999999994</v>
      </c>
      <c r="N7" s="153">
        <f>SUM(I7:M7)</f>
        <v>4704</v>
      </c>
      <c r="O7" s="154">
        <f>COUNT(C7:G7)</f>
        <v>5</v>
      </c>
      <c r="P7" s="145">
        <f>IF(N7/O7&gt;960,"★","")</f>
      </c>
    </row>
    <row r="8" spans="2:16" ht="12.75">
      <c r="B8" s="146" t="s">
        <v>219</v>
      </c>
      <c r="C8" s="147">
        <v>2.1</v>
      </c>
      <c r="D8" s="148"/>
      <c r="E8" s="148">
        <v>1.2</v>
      </c>
      <c r="F8" s="148">
        <v>6.5</v>
      </c>
      <c r="G8" s="149">
        <v>5</v>
      </c>
      <c r="H8" s="150">
        <f aca="true" t="shared" si="1" ref="H8:H13">SUM(C8:G8)</f>
        <v>14.8</v>
      </c>
      <c r="I8" s="151">
        <f t="shared" si="0"/>
        <v>252</v>
      </c>
      <c r="J8" s="106">
        <f t="shared" si="0"/>
        <v>0</v>
      </c>
      <c r="K8" s="106">
        <f t="shared" si="0"/>
        <v>96</v>
      </c>
      <c r="L8" s="106">
        <f t="shared" si="0"/>
        <v>1950</v>
      </c>
      <c r="M8" s="152">
        <f t="shared" si="0"/>
        <v>500</v>
      </c>
      <c r="N8" s="153">
        <f aca="true" t="shared" si="2" ref="N8:N13">SUM(I8:M8)</f>
        <v>2798</v>
      </c>
      <c r="O8" s="154">
        <f aca="true" t="shared" si="3" ref="O8:O13">COUNT(C8:G8)</f>
        <v>4</v>
      </c>
      <c r="P8" s="145">
        <f aca="true" t="shared" si="4" ref="P8:P13">IF(N8/O8&gt;960,"★","")</f>
      </c>
    </row>
    <row r="9" spans="2:16" ht="12.75">
      <c r="B9" s="146" t="s">
        <v>220</v>
      </c>
      <c r="C9" s="147"/>
      <c r="D9" s="148">
        <v>2.8</v>
      </c>
      <c r="E9" s="148"/>
      <c r="F9" s="148"/>
      <c r="G9" s="149">
        <v>5.5</v>
      </c>
      <c r="H9" s="150">
        <f t="shared" si="1"/>
        <v>8.3</v>
      </c>
      <c r="I9" s="151">
        <f t="shared" si="0"/>
        <v>0</v>
      </c>
      <c r="J9" s="106">
        <f t="shared" si="0"/>
        <v>420</v>
      </c>
      <c r="K9" s="106">
        <f t="shared" si="0"/>
        <v>0</v>
      </c>
      <c r="L9" s="106">
        <f t="shared" si="0"/>
        <v>0</v>
      </c>
      <c r="M9" s="152">
        <f t="shared" si="0"/>
        <v>550</v>
      </c>
      <c r="N9" s="153">
        <f t="shared" si="2"/>
        <v>970</v>
      </c>
      <c r="O9" s="154">
        <f t="shared" si="3"/>
        <v>2</v>
      </c>
      <c r="P9" s="145">
        <f t="shared" si="4"/>
      </c>
    </row>
    <row r="10" spans="2:16" ht="12.75">
      <c r="B10" s="146" t="s">
        <v>221</v>
      </c>
      <c r="C10" s="147">
        <v>0.5</v>
      </c>
      <c r="D10" s="148">
        <v>1.2</v>
      </c>
      <c r="E10" s="148"/>
      <c r="F10" s="148"/>
      <c r="G10" s="149">
        <v>3</v>
      </c>
      <c r="H10" s="150">
        <f t="shared" si="1"/>
        <v>4.7</v>
      </c>
      <c r="I10" s="151">
        <f t="shared" si="0"/>
        <v>60</v>
      </c>
      <c r="J10" s="106">
        <f t="shared" si="0"/>
        <v>180</v>
      </c>
      <c r="K10" s="106">
        <f t="shared" si="0"/>
        <v>0</v>
      </c>
      <c r="L10" s="106">
        <f t="shared" si="0"/>
        <v>0</v>
      </c>
      <c r="M10" s="152">
        <f t="shared" si="0"/>
        <v>300</v>
      </c>
      <c r="N10" s="153">
        <f t="shared" si="2"/>
        <v>540</v>
      </c>
      <c r="O10" s="154">
        <f t="shared" si="3"/>
        <v>3</v>
      </c>
      <c r="P10" s="145">
        <f t="shared" si="4"/>
      </c>
    </row>
    <row r="11" spans="2:16" ht="12.75">
      <c r="B11" s="146" t="s">
        <v>222</v>
      </c>
      <c r="C11" s="147">
        <v>3.5</v>
      </c>
      <c r="D11" s="148">
        <v>8</v>
      </c>
      <c r="E11" s="148">
        <v>8</v>
      </c>
      <c r="F11" s="148">
        <v>2.1</v>
      </c>
      <c r="G11" s="149">
        <v>6</v>
      </c>
      <c r="H11" s="150">
        <f t="shared" si="1"/>
        <v>27.6</v>
      </c>
      <c r="I11" s="151">
        <f t="shared" si="0"/>
        <v>420</v>
      </c>
      <c r="J11" s="106">
        <f t="shared" si="0"/>
        <v>1200</v>
      </c>
      <c r="K11" s="106">
        <f t="shared" si="0"/>
        <v>640</v>
      </c>
      <c r="L11" s="106">
        <f t="shared" si="0"/>
        <v>630</v>
      </c>
      <c r="M11" s="152">
        <f t="shared" si="0"/>
        <v>600</v>
      </c>
      <c r="N11" s="153">
        <f t="shared" si="2"/>
        <v>3490</v>
      </c>
      <c r="O11" s="154">
        <f t="shared" si="3"/>
        <v>5</v>
      </c>
      <c r="P11" s="145">
        <f t="shared" si="4"/>
      </c>
    </row>
    <row r="12" spans="2:16" ht="12.75">
      <c r="B12" s="146" t="s">
        <v>223</v>
      </c>
      <c r="C12" s="147"/>
      <c r="D12" s="148">
        <v>21</v>
      </c>
      <c r="E12" s="148">
        <v>7</v>
      </c>
      <c r="F12" s="148">
        <v>3</v>
      </c>
      <c r="G12" s="149">
        <v>7.5</v>
      </c>
      <c r="H12" s="150">
        <f t="shared" si="1"/>
        <v>38.5</v>
      </c>
      <c r="I12" s="151">
        <f t="shared" si="0"/>
        <v>0</v>
      </c>
      <c r="J12" s="106">
        <f t="shared" si="0"/>
        <v>3150</v>
      </c>
      <c r="K12" s="106">
        <f t="shared" si="0"/>
        <v>560</v>
      </c>
      <c r="L12" s="106">
        <f t="shared" si="0"/>
        <v>900</v>
      </c>
      <c r="M12" s="152">
        <f t="shared" si="0"/>
        <v>750</v>
      </c>
      <c r="N12" s="153">
        <f t="shared" si="2"/>
        <v>5360</v>
      </c>
      <c r="O12" s="154">
        <f t="shared" si="3"/>
        <v>4</v>
      </c>
      <c r="P12" s="145" t="str">
        <f t="shared" si="4"/>
        <v>★</v>
      </c>
    </row>
    <row r="13" spans="2:16" ht="13.5" thickBot="1">
      <c r="B13" s="155" t="s">
        <v>224</v>
      </c>
      <c r="C13" s="156">
        <v>10</v>
      </c>
      <c r="D13" s="157">
        <v>15</v>
      </c>
      <c r="E13" s="157">
        <v>1</v>
      </c>
      <c r="F13" s="157"/>
      <c r="G13" s="158">
        <v>3.1</v>
      </c>
      <c r="H13" s="159">
        <f t="shared" si="1"/>
        <v>29.1</v>
      </c>
      <c r="I13" s="160">
        <f t="shared" si="0"/>
        <v>1200</v>
      </c>
      <c r="J13" s="161">
        <f t="shared" si="0"/>
        <v>2250</v>
      </c>
      <c r="K13" s="161">
        <f t="shared" si="0"/>
        <v>80</v>
      </c>
      <c r="L13" s="161">
        <f t="shared" si="0"/>
        <v>0</v>
      </c>
      <c r="M13" s="162">
        <f t="shared" si="0"/>
        <v>310</v>
      </c>
      <c r="N13" s="163">
        <f t="shared" si="2"/>
        <v>3840</v>
      </c>
      <c r="O13" s="164">
        <f t="shared" si="3"/>
        <v>4</v>
      </c>
      <c r="P13" s="165">
        <f t="shared" si="4"/>
      </c>
    </row>
    <row r="15" ht="13.5" thickBot="1"/>
    <row r="16" spans="3:8" ht="12.75">
      <c r="C16" s="289" t="s">
        <v>225</v>
      </c>
      <c r="D16" s="290"/>
      <c r="E16" s="290"/>
      <c r="F16" s="290"/>
      <c r="G16" s="291"/>
      <c r="H16" s="228"/>
    </row>
    <row r="17" spans="3:8" ht="12.75">
      <c r="C17" s="104" t="s">
        <v>213</v>
      </c>
      <c r="D17" s="132" t="s">
        <v>214</v>
      </c>
      <c r="E17" s="132" t="s">
        <v>215</v>
      </c>
      <c r="F17" s="132" t="s">
        <v>216</v>
      </c>
      <c r="G17" s="166" t="s">
        <v>217</v>
      </c>
      <c r="H17" s="228"/>
    </row>
    <row r="18" spans="3:8" ht="13.5" thickBot="1">
      <c r="C18" s="167">
        <v>120</v>
      </c>
      <c r="D18" s="161">
        <v>150</v>
      </c>
      <c r="E18" s="161">
        <v>80</v>
      </c>
      <c r="F18" s="161">
        <v>300</v>
      </c>
      <c r="G18" s="168">
        <v>100</v>
      </c>
      <c r="H18" s="169"/>
    </row>
  </sheetData>
  <sheetProtection/>
  <mergeCells count="6">
    <mergeCell ref="P5:P6"/>
    <mergeCell ref="C16:G16"/>
    <mergeCell ref="B5:B6"/>
    <mergeCell ref="C5:H5"/>
    <mergeCell ref="I5:N5"/>
    <mergeCell ref="O5:O6"/>
  </mergeCells>
  <printOptions/>
  <pageMargins left="0.787" right="0.787" top="0.984" bottom="0.984" header="0.512" footer="0.512"/>
  <pageSetup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M22"/>
  <sheetViews>
    <sheetView zoomScalePageLayoutView="0" workbookViewId="0" topLeftCell="A5">
      <selection activeCell="A1" sqref="A1"/>
    </sheetView>
  </sheetViews>
  <sheetFormatPr defaultColWidth="9.00390625" defaultRowHeight="13.5"/>
  <cols>
    <col min="1" max="1" width="3.625" style="0" customWidth="1"/>
    <col min="2" max="2" width="9.125" style="0" bestFit="1" customWidth="1"/>
    <col min="3" max="7" width="7.625" style="0" customWidth="1"/>
    <col min="8" max="8" width="9.125" style="0" bestFit="1" customWidth="1"/>
    <col min="9" max="13" width="7.625" style="0" customWidth="1"/>
  </cols>
  <sheetData>
    <row r="1" ht="13.5">
      <c r="A1" t="s">
        <v>226</v>
      </c>
    </row>
    <row r="5" spans="2:13" ht="15.75" customHeight="1">
      <c r="B5" s="300" t="s">
        <v>227</v>
      </c>
      <c r="C5" s="300"/>
      <c r="D5" s="300"/>
      <c r="E5" s="300"/>
      <c r="F5" s="300"/>
      <c r="G5" s="300"/>
      <c r="H5" s="300"/>
      <c r="I5" s="300"/>
      <c r="J5" s="300"/>
      <c r="K5" s="300"/>
      <c r="L5" s="300"/>
      <c r="M5" s="300"/>
    </row>
    <row r="6" spans="2:13" ht="15.75" customHeight="1" thickBot="1">
      <c r="B6" s="301"/>
      <c r="C6" s="301"/>
      <c r="D6" s="301"/>
      <c r="E6" s="301"/>
      <c r="F6" s="301"/>
      <c r="G6" s="301"/>
      <c r="H6" s="301"/>
      <c r="I6" s="301"/>
      <c r="J6" s="301"/>
      <c r="K6" s="301"/>
      <c r="L6" s="301"/>
      <c r="M6" s="301"/>
    </row>
    <row r="7" spans="2:13" ht="15.75" customHeight="1" thickBot="1">
      <c r="B7" s="170" t="s">
        <v>211</v>
      </c>
      <c r="C7" s="171" t="s">
        <v>213</v>
      </c>
      <c r="D7" s="171" t="s">
        <v>214</v>
      </c>
      <c r="E7" s="171" t="s">
        <v>215</v>
      </c>
      <c r="F7" s="171" t="s">
        <v>217</v>
      </c>
      <c r="G7" s="172" t="s">
        <v>195</v>
      </c>
      <c r="H7" s="170" t="s">
        <v>211</v>
      </c>
      <c r="I7" s="171" t="s">
        <v>213</v>
      </c>
      <c r="J7" s="171" t="s">
        <v>214</v>
      </c>
      <c r="K7" s="171" t="s">
        <v>215</v>
      </c>
      <c r="L7" s="171" t="s">
        <v>217</v>
      </c>
      <c r="M7" s="172" t="s">
        <v>195</v>
      </c>
    </row>
    <row r="8" spans="2:13" ht="15.75" customHeight="1" thickBot="1">
      <c r="B8" s="173" t="s">
        <v>195</v>
      </c>
      <c r="C8" s="174">
        <f>SUM(C9:C37)</f>
        <v>35890</v>
      </c>
      <c r="D8" s="174">
        <f>SUM(D9:D37)</f>
        <v>5910</v>
      </c>
      <c r="E8" s="174">
        <f>SUM(E9:E37)</f>
        <v>16430</v>
      </c>
      <c r="F8" s="174">
        <f>SUM(F9:F37)</f>
        <v>33340</v>
      </c>
      <c r="G8" s="175">
        <f>SUM(G9:G37)</f>
        <v>91570</v>
      </c>
      <c r="H8" s="176" t="s">
        <v>222</v>
      </c>
      <c r="I8" s="10">
        <v>3990</v>
      </c>
      <c r="J8" s="10">
        <v>340</v>
      </c>
      <c r="K8" s="10">
        <v>890</v>
      </c>
      <c r="L8" s="10">
        <v>3250</v>
      </c>
      <c r="M8" s="11">
        <f aca="true" t="shared" si="0" ref="M8:M22">SUM(I8:L8)</f>
        <v>8470</v>
      </c>
    </row>
    <row r="9" spans="2:13" ht="15.75" customHeight="1">
      <c r="B9" s="177" t="s">
        <v>228</v>
      </c>
      <c r="C9" s="25">
        <v>2470</v>
      </c>
      <c r="D9" s="25">
        <v>490</v>
      </c>
      <c r="E9" s="25">
        <v>560</v>
      </c>
      <c r="F9" s="25">
        <v>1150</v>
      </c>
      <c r="G9" s="26">
        <f aca="true" t="shared" si="1" ref="G9:G22">SUM(C9:F9)</f>
        <v>4670</v>
      </c>
      <c r="H9" s="176" t="s">
        <v>229</v>
      </c>
      <c r="I9" s="10">
        <v>5890</v>
      </c>
      <c r="J9" s="10">
        <v>560</v>
      </c>
      <c r="K9" s="10">
        <v>240</v>
      </c>
      <c r="L9" s="10">
        <v>2030</v>
      </c>
      <c r="M9" s="11">
        <f t="shared" si="0"/>
        <v>8720</v>
      </c>
    </row>
    <row r="10" spans="2:13" ht="15.75" customHeight="1">
      <c r="B10" s="176" t="s">
        <v>230</v>
      </c>
      <c r="C10" s="10">
        <v>1670</v>
      </c>
      <c r="D10" s="10">
        <v>510</v>
      </c>
      <c r="E10" s="10">
        <v>1500</v>
      </c>
      <c r="F10" s="10">
        <v>1190</v>
      </c>
      <c r="G10" s="11">
        <f t="shared" si="1"/>
        <v>4870</v>
      </c>
      <c r="H10" s="176" t="s">
        <v>231</v>
      </c>
      <c r="I10" s="10">
        <v>5160</v>
      </c>
      <c r="J10" s="10">
        <v>390</v>
      </c>
      <c r="K10" s="10">
        <v>1580</v>
      </c>
      <c r="L10" s="10">
        <v>2480</v>
      </c>
      <c r="M10" s="11">
        <f t="shared" si="0"/>
        <v>9610</v>
      </c>
    </row>
    <row r="11" spans="2:13" ht="15.75" customHeight="1">
      <c r="B11" s="176" t="s">
        <v>232</v>
      </c>
      <c r="C11" s="10">
        <v>740</v>
      </c>
      <c r="D11" s="10">
        <v>460</v>
      </c>
      <c r="E11" s="10">
        <v>1500</v>
      </c>
      <c r="F11" s="10">
        <v>2410</v>
      </c>
      <c r="G11" s="11">
        <f t="shared" si="1"/>
        <v>5110</v>
      </c>
      <c r="H11" s="176" t="s">
        <v>218</v>
      </c>
      <c r="I11" s="10">
        <v>7560</v>
      </c>
      <c r="J11" s="10">
        <v>110</v>
      </c>
      <c r="K11" s="10">
        <v>300</v>
      </c>
      <c r="L11" s="10">
        <v>1760</v>
      </c>
      <c r="M11" s="11">
        <f t="shared" si="0"/>
        <v>9730</v>
      </c>
    </row>
    <row r="12" spans="2:13" ht="15.75" customHeight="1">
      <c r="B12" s="176" t="s">
        <v>221</v>
      </c>
      <c r="C12" s="10">
        <v>1270</v>
      </c>
      <c r="D12" s="10">
        <v>670</v>
      </c>
      <c r="E12" s="10">
        <v>1090</v>
      </c>
      <c r="F12" s="10">
        <v>2290</v>
      </c>
      <c r="G12" s="11">
        <f t="shared" si="1"/>
        <v>5320</v>
      </c>
      <c r="H12" s="176" t="s">
        <v>233</v>
      </c>
      <c r="I12" s="10">
        <v>5250</v>
      </c>
      <c r="J12" s="10">
        <v>440</v>
      </c>
      <c r="K12" s="10">
        <v>1980</v>
      </c>
      <c r="L12" s="10">
        <v>2690</v>
      </c>
      <c r="M12" s="11">
        <f t="shared" si="0"/>
        <v>10360</v>
      </c>
    </row>
    <row r="13" spans="2:13" ht="15.75" customHeight="1">
      <c r="B13" s="176" t="s">
        <v>234</v>
      </c>
      <c r="C13" s="10">
        <v>920</v>
      </c>
      <c r="D13" s="10">
        <v>550</v>
      </c>
      <c r="E13" s="10">
        <v>980</v>
      </c>
      <c r="F13" s="10">
        <v>2980</v>
      </c>
      <c r="G13" s="11">
        <f t="shared" si="1"/>
        <v>5430</v>
      </c>
      <c r="H13" s="176" t="s">
        <v>235</v>
      </c>
      <c r="I13" s="10">
        <v>6610</v>
      </c>
      <c r="J13" s="10">
        <v>620</v>
      </c>
      <c r="K13" s="10">
        <v>1670</v>
      </c>
      <c r="L13" s="10">
        <v>1460</v>
      </c>
      <c r="M13" s="11">
        <f t="shared" si="0"/>
        <v>10360</v>
      </c>
    </row>
    <row r="14" spans="2:13" ht="15.75" customHeight="1">
      <c r="B14" s="176" t="s">
        <v>236</v>
      </c>
      <c r="C14" s="10">
        <v>1540</v>
      </c>
      <c r="D14" s="10">
        <v>210</v>
      </c>
      <c r="E14" s="10">
        <v>1270</v>
      </c>
      <c r="F14" s="10">
        <v>3210</v>
      </c>
      <c r="G14" s="11">
        <f t="shared" si="1"/>
        <v>6230</v>
      </c>
      <c r="H14" s="176" t="s">
        <v>220</v>
      </c>
      <c r="I14" s="10">
        <v>5440</v>
      </c>
      <c r="J14" s="10">
        <v>540</v>
      </c>
      <c r="K14" s="10">
        <v>1940</v>
      </c>
      <c r="L14" s="10">
        <v>2630</v>
      </c>
      <c r="M14" s="11">
        <f t="shared" si="0"/>
        <v>10550</v>
      </c>
    </row>
    <row r="15" spans="2:13" ht="15.75" customHeight="1">
      <c r="B15" s="176" t="s">
        <v>237</v>
      </c>
      <c r="C15" s="10">
        <v>3820</v>
      </c>
      <c r="D15" s="10">
        <v>260</v>
      </c>
      <c r="E15" s="10">
        <v>180</v>
      </c>
      <c r="F15" s="10">
        <v>2550</v>
      </c>
      <c r="G15" s="11">
        <f t="shared" si="1"/>
        <v>6810</v>
      </c>
      <c r="H15" s="176" t="s">
        <v>224</v>
      </c>
      <c r="I15" s="10">
        <v>5740</v>
      </c>
      <c r="J15" s="10">
        <v>600</v>
      </c>
      <c r="K15" s="10">
        <v>1890</v>
      </c>
      <c r="L15" s="10">
        <v>3100</v>
      </c>
      <c r="M15" s="11">
        <f t="shared" si="0"/>
        <v>11330</v>
      </c>
    </row>
    <row r="16" spans="2:13" ht="15.75" customHeight="1">
      <c r="B16" s="176" t="s">
        <v>238</v>
      </c>
      <c r="C16" s="10">
        <v>1660</v>
      </c>
      <c r="D16" s="10">
        <v>530</v>
      </c>
      <c r="E16" s="10">
        <v>1160</v>
      </c>
      <c r="F16" s="10">
        <v>3620</v>
      </c>
      <c r="G16" s="11">
        <f t="shared" si="1"/>
        <v>6970</v>
      </c>
      <c r="H16" s="176" t="s">
        <v>223</v>
      </c>
      <c r="I16" s="10">
        <v>7010</v>
      </c>
      <c r="J16" s="10">
        <v>120</v>
      </c>
      <c r="K16" s="10">
        <v>1520</v>
      </c>
      <c r="L16" s="10">
        <v>3370</v>
      </c>
      <c r="M16" s="11">
        <f t="shared" si="0"/>
        <v>12020</v>
      </c>
    </row>
    <row r="17" spans="2:13" ht="15.75" customHeight="1">
      <c r="B17" s="176" t="s">
        <v>239</v>
      </c>
      <c r="C17" s="10">
        <v>920</v>
      </c>
      <c r="D17" s="10">
        <v>450</v>
      </c>
      <c r="E17" s="10">
        <v>1800</v>
      </c>
      <c r="F17" s="10">
        <v>3950</v>
      </c>
      <c r="G17" s="11">
        <f t="shared" si="1"/>
        <v>7120</v>
      </c>
      <c r="H17" s="176" t="s">
        <v>219</v>
      </c>
      <c r="I17" s="10">
        <v>7820</v>
      </c>
      <c r="J17" s="10">
        <v>310</v>
      </c>
      <c r="K17" s="10">
        <v>1160</v>
      </c>
      <c r="L17" s="10">
        <v>2920</v>
      </c>
      <c r="M17" s="11">
        <f t="shared" si="0"/>
        <v>12210</v>
      </c>
    </row>
    <row r="18" spans="2:13" ht="15.75" customHeight="1">
      <c r="B18" s="176" t="s">
        <v>240</v>
      </c>
      <c r="C18" s="10">
        <v>2550</v>
      </c>
      <c r="D18" s="10">
        <v>610</v>
      </c>
      <c r="E18" s="10">
        <v>980</v>
      </c>
      <c r="F18" s="10">
        <v>3330</v>
      </c>
      <c r="G18" s="11">
        <f t="shared" si="1"/>
        <v>7470</v>
      </c>
      <c r="H18" s="176" t="s">
        <v>241</v>
      </c>
      <c r="I18" s="10">
        <v>8450</v>
      </c>
      <c r="J18" s="10">
        <v>240</v>
      </c>
      <c r="K18" s="10">
        <v>1340</v>
      </c>
      <c r="L18" s="10">
        <v>2200</v>
      </c>
      <c r="M18" s="11">
        <f t="shared" si="0"/>
        <v>12230</v>
      </c>
    </row>
    <row r="19" spans="2:13" ht="15.75" customHeight="1">
      <c r="B19" s="176" t="s">
        <v>242</v>
      </c>
      <c r="C19" s="10">
        <v>4440</v>
      </c>
      <c r="D19" s="10">
        <v>230</v>
      </c>
      <c r="E19" s="10">
        <v>1620</v>
      </c>
      <c r="F19" s="10">
        <v>1240</v>
      </c>
      <c r="G19" s="11">
        <f t="shared" si="1"/>
        <v>7530</v>
      </c>
      <c r="H19" s="176" t="s">
        <v>243</v>
      </c>
      <c r="I19" s="10">
        <v>9100</v>
      </c>
      <c r="J19" s="10">
        <v>230</v>
      </c>
      <c r="K19" s="10">
        <v>670</v>
      </c>
      <c r="L19" s="10">
        <v>2500</v>
      </c>
      <c r="M19" s="11">
        <f t="shared" si="0"/>
        <v>12500</v>
      </c>
    </row>
    <row r="20" spans="2:13" ht="15.75" customHeight="1">
      <c r="B20" s="176" t="s">
        <v>244</v>
      </c>
      <c r="C20" s="10">
        <v>4580</v>
      </c>
      <c r="D20" s="10">
        <v>220</v>
      </c>
      <c r="E20" s="10">
        <v>1830</v>
      </c>
      <c r="F20" s="10">
        <v>1240</v>
      </c>
      <c r="G20" s="11">
        <f t="shared" si="1"/>
        <v>7870</v>
      </c>
      <c r="H20" s="176" t="s">
        <v>245</v>
      </c>
      <c r="I20" s="10">
        <v>9330</v>
      </c>
      <c r="J20" s="10">
        <v>160</v>
      </c>
      <c r="K20" s="10">
        <v>880</v>
      </c>
      <c r="L20" s="10">
        <v>2590</v>
      </c>
      <c r="M20" s="11">
        <f t="shared" si="0"/>
        <v>12960</v>
      </c>
    </row>
    <row r="21" spans="2:13" ht="15.75" customHeight="1">
      <c r="B21" s="176" t="s">
        <v>246</v>
      </c>
      <c r="C21" s="10">
        <v>5730</v>
      </c>
      <c r="D21" s="10">
        <v>370</v>
      </c>
      <c r="E21" s="10">
        <v>280</v>
      </c>
      <c r="F21" s="10">
        <v>1580</v>
      </c>
      <c r="G21" s="11">
        <f t="shared" si="1"/>
        <v>7960</v>
      </c>
      <c r="H21" s="176" t="s">
        <v>247</v>
      </c>
      <c r="I21" s="10">
        <v>9140</v>
      </c>
      <c r="J21" s="10">
        <v>680</v>
      </c>
      <c r="K21" s="10">
        <v>1510</v>
      </c>
      <c r="L21" s="10">
        <v>1730</v>
      </c>
      <c r="M21" s="11">
        <f t="shared" si="0"/>
        <v>13060</v>
      </c>
    </row>
    <row r="22" spans="2:13" ht="15.75" customHeight="1" thickBot="1">
      <c r="B22" s="178" t="s">
        <v>248</v>
      </c>
      <c r="C22" s="33">
        <v>3580</v>
      </c>
      <c r="D22" s="33">
        <v>350</v>
      </c>
      <c r="E22" s="33">
        <v>1680</v>
      </c>
      <c r="F22" s="33">
        <v>2600</v>
      </c>
      <c r="G22" s="34">
        <f t="shared" si="1"/>
        <v>8210</v>
      </c>
      <c r="H22" s="178" t="s">
        <v>249</v>
      </c>
      <c r="I22" s="33">
        <v>8730</v>
      </c>
      <c r="J22" s="33">
        <v>460</v>
      </c>
      <c r="K22" s="33">
        <v>1180</v>
      </c>
      <c r="L22" s="33">
        <v>3920</v>
      </c>
      <c r="M22" s="34">
        <f t="shared" si="0"/>
        <v>14290</v>
      </c>
    </row>
  </sheetData>
  <sheetProtection/>
  <mergeCells count="1">
    <mergeCell ref="B5:M6"/>
  </mergeCells>
  <printOptions/>
  <pageMargins left="0.787" right="0.787" top="0.984" bottom="0.984" header="0.512" footer="0.512"/>
  <pageSetup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M14"/>
  <sheetViews>
    <sheetView zoomScalePageLayoutView="0" workbookViewId="0" topLeftCell="A1">
      <selection activeCell="A1" sqref="A1"/>
    </sheetView>
  </sheetViews>
  <sheetFormatPr defaultColWidth="9.00390625" defaultRowHeight="13.5"/>
  <sheetData>
    <row r="1" ht="13.5">
      <c r="A1" t="s">
        <v>250</v>
      </c>
    </row>
    <row r="2" ht="13.5">
      <c r="A2" t="s">
        <v>207</v>
      </c>
    </row>
    <row r="3" ht="14.25" thickBot="1"/>
    <row r="4" spans="2:13" ht="13.5" thickBot="1">
      <c r="B4" s="179"/>
      <c r="C4" s="180"/>
      <c r="D4" s="128" t="s">
        <v>185</v>
      </c>
      <c r="E4" s="128" t="s">
        <v>186</v>
      </c>
      <c r="F4" s="128" t="s">
        <v>187</v>
      </c>
      <c r="G4" s="128" t="s">
        <v>188</v>
      </c>
      <c r="H4" s="128" t="s">
        <v>189</v>
      </c>
      <c r="I4" s="128" t="s">
        <v>190</v>
      </c>
      <c r="J4" s="128" t="s">
        <v>191</v>
      </c>
      <c r="K4" s="128" t="s">
        <v>192</v>
      </c>
      <c r="L4" s="181" t="s">
        <v>193</v>
      </c>
      <c r="M4" s="99" t="s">
        <v>44</v>
      </c>
    </row>
    <row r="5" spans="2:13" ht="12.75">
      <c r="B5" s="270" t="s">
        <v>194</v>
      </c>
      <c r="C5" s="117" t="s">
        <v>10</v>
      </c>
      <c r="D5" s="118">
        <v>6138</v>
      </c>
      <c r="E5" s="118">
        <v>4485</v>
      </c>
      <c r="F5" s="118">
        <v>29005</v>
      </c>
      <c r="G5" s="118">
        <v>19765</v>
      </c>
      <c r="H5" s="118">
        <v>2774</v>
      </c>
      <c r="I5" s="118">
        <v>1214</v>
      </c>
      <c r="J5" s="118">
        <v>2059</v>
      </c>
      <c r="K5" s="118">
        <v>4095</v>
      </c>
      <c r="L5" s="119">
        <v>3724</v>
      </c>
      <c r="M5" s="103">
        <f>SUM(D5:L5)</f>
        <v>73259</v>
      </c>
    </row>
    <row r="6" spans="2:13" ht="12.75">
      <c r="B6" s="268"/>
      <c r="C6" s="105" t="s">
        <v>11</v>
      </c>
      <c r="D6" s="106">
        <v>4142</v>
      </c>
      <c r="E6" s="106">
        <v>3254</v>
      </c>
      <c r="F6" s="106">
        <v>24773</v>
      </c>
      <c r="G6" s="106">
        <v>18627</v>
      </c>
      <c r="H6" s="106">
        <v>2852</v>
      </c>
      <c r="I6" s="106">
        <v>643</v>
      </c>
      <c r="J6" s="106">
        <v>1703</v>
      </c>
      <c r="K6" s="106">
        <v>1206</v>
      </c>
      <c r="L6" s="107">
        <v>4963</v>
      </c>
      <c r="M6" s="108">
        <f>SUM(D6:L6)</f>
        <v>62163</v>
      </c>
    </row>
    <row r="7" spans="2:13" ht="12.75">
      <c r="B7" s="268"/>
      <c r="C7" s="105" t="s">
        <v>12</v>
      </c>
      <c r="D7" s="106">
        <v>4269</v>
      </c>
      <c r="E7" s="106">
        <v>4221</v>
      </c>
      <c r="F7" s="106">
        <v>26231</v>
      </c>
      <c r="G7" s="106">
        <v>23560</v>
      </c>
      <c r="H7" s="106">
        <v>2873</v>
      </c>
      <c r="I7" s="106">
        <v>2657</v>
      </c>
      <c r="J7" s="106">
        <v>2100</v>
      </c>
      <c r="K7" s="106">
        <v>1685</v>
      </c>
      <c r="L7" s="107">
        <v>4843</v>
      </c>
      <c r="M7" s="108">
        <f>SUM(D7:L7)</f>
        <v>72439</v>
      </c>
    </row>
    <row r="8" spans="2:13" ht="13.5" thickBot="1">
      <c r="B8" s="268"/>
      <c r="C8" s="109" t="s">
        <v>13</v>
      </c>
      <c r="D8" s="110">
        <v>4189</v>
      </c>
      <c r="E8" s="110">
        <v>4266</v>
      </c>
      <c r="F8" s="110">
        <v>27107</v>
      </c>
      <c r="G8" s="110">
        <v>20992</v>
      </c>
      <c r="H8" s="110">
        <v>3056</v>
      </c>
      <c r="I8" s="110">
        <v>828</v>
      </c>
      <c r="J8" s="110">
        <v>1743</v>
      </c>
      <c r="K8" s="110">
        <v>1741</v>
      </c>
      <c r="L8" s="111">
        <v>4054</v>
      </c>
      <c r="M8" s="112">
        <f>SUM(D8:L8)</f>
        <v>67976</v>
      </c>
    </row>
    <row r="9" spans="2:13" ht="14.25" thickBot="1" thickTop="1">
      <c r="B9" s="269"/>
      <c r="C9" s="113" t="s">
        <v>195</v>
      </c>
      <c r="D9" s="114">
        <f>SUM(D5:D8)</f>
        <v>18738</v>
      </c>
      <c r="E9" s="114">
        <f aca="true" t="shared" si="0" ref="E9:M9">SUM(E5:E8)</f>
        <v>16226</v>
      </c>
      <c r="F9" s="114">
        <f t="shared" si="0"/>
        <v>107116</v>
      </c>
      <c r="G9" s="114">
        <f t="shared" si="0"/>
        <v>82944</v>
      </c>
      <c r="H9" s="114">
        <f t="shared" si="0"/>
        <v>11555</v>
      </c>
      <c r="I9" s="114">
        <f t="shared" si="0"/>
        <v>5342</v>
      </c>
      <c r="J9" s="114">
        <f t="shared" si="0"/>
        <v>7605</v>
      </c>
      <c r="K9" s="114">
        <f t="shared" si="0"/>
        <v>8727</v>
      </c>
      <c r="L9" s="115">
        <f t="shared" si="0"/>
        <v>17584</v>
      </c>
      <c r="M9" s="116">
        <f t="shared" si="0"/>
        <v>275837</v>
      </c>
    </row>
    <row r="10" spans="2:13" ht="12.75">
      <c r="B10" s="284" t="s">
        <v>196</v>
      </c>
      <c r="C10" s="100" t="s">
        <v>10</v>
      </c>
      <c r="D10" s="101">
        <v>9114</v>
      </c>
      <c r="E10" s="101">
        <v>4345</v>
      </c>
      <c r="F10" s="101">
        <v>30752</v>
      </c>
      <c r="G10" s="101">
        <v>22850</v>
      </c>
      <c r="H10" s="101">
        <v>2939</v>
      </c>
      <c r="I10" s="101">
        <v>2134</v>
      </c>
      <c r="J10" s="101">
        <v>2263</v>
      </c>
      <c r="K10" s="101">
        <v>5227</v>
      </c>
      <c r="L10" s="102">
        <v>7472</v>
      </c>
      <c r="M10" s="103">
        <f>SUM(D10:L10)</f>
        <v>87096</v>
      </c>
    </row>
    <row r="11" spans="2:13" ht="12.75">
      <c r="B11" s="285"/>
      <c r="C11" s="105" t="s">
        <v>11</v>
      </c>
      <c r="D11" s="106">
        <v>4567</v>
      </c>
      <c r="E11" s="106">
        <v>4258</v>
      </c>
      <c r="F11" s="106">
        <v>29225</v>
      </c>
      <c r="G11" s="106">
        <v>21992</v>
      </c>
      <c r="H11" s="106">
        <v>3053</v>
      </c>
      <c r="I11" s="106">
        <v>1907</v>
      </c>
      <c r="J11" s="106">
        <v>2092</v>
      </c>
      <c r="K11" s="106">
        <v>1330</v>
      </c>
      <c r="L11" s="107">
        <v>4361</v>
      </c>
      <c r="M11" s="108">
        <f>SUM(D11:L11)</f>
        <v>72785</v>
      </c>
    </row>
    <row r="12" spans="2:13" ht="12.75">
      <c r="B12" s="285"/>
      <c r="C12" s="105" t="s">
        <v>12</v>
      </c>
      <c r="D12" s="106">
        <v>6307</v>
      </c>
      <c r="E12" s="106">
        <v>5081</v>
      </c>
      <c r="F12" s="106">
        <v>26615</v>
      </c>
      <c r="G12" s="106">
        <v>22165</v>
      </c>
      <c r="H12" s="106">
        <v>2928</v>
      </c>
      <c r="I12" s="106">
        <v>1625</v>
      </c>
      <c r="J12" s="106">
        <v>2312</v>
      </c>
      <c r="K12" s="106">
        <v>2428</v>
      </c>
      <c r="L12" s="107">
        <v>4648</v>
      </c>
      <c r="M12" s="108">
        <f>SUM(D12:L12)</f>
        <v>74109</v>
      </c>
    </row>
    <row r="13" spans="2:13" ht="13.5" thickBot="1">
      <c r="B13" s="285"/>
      <c r="C13" s="109" t="s">
        <v>13</v>
      </c>
      <c r="D13" s="110">
        <v>4879</v>
      </c>
      <c r="E13" s="110">
        <v>5074</v>
      </c>
      <c r="F13" s="110">
        <v>26817</v>
      </c>
      <c r="G13" s="110">
        <v>19218</v>
      </c>
      <c r="H13" s="110">
        <v>2943</v>
      </c>
      <c r="I13" s="110">
        <v>1166</v>
      </c>
      <c r="J13" s="110">
        <v>1962</v>
      </c>
      <c r="K13" s="110">
        <v>1853</v>
      </c>
      <c r="L13" s="111">
        <v>8631</v>
      </c>
      <c r="M13" s="112">
        <f>SUM(D13:L13)</f>
        <v>72543</v>
      </c>
    </row>
    <row r="14" spans="2:13" ht="14.25" thickBot="1" thickTop="1">
      <c r="B14" s="286"/>
      <c r="C14" s="113" t="s">
        <v>195</v>
      </c>
      <c r="D14" s="137">
        <f>SUM(D10:D13)</f>
        <v>24867</v>
      </c>
      <c r="E14" s="137">
        <f aca="true" t="shared" si="1" ref="E14:M14">SUM(E10:E13)</f>
        <v>18758</v>
      </c>
      <c r="F14" s="137">
        <f t="shared" si="1"/>
        <v>113409</v>
      </c>
      <c r="G14" s="137">
        <f t="shared" si="1"/>
        <v>86225</v>
      </c>
      <c r="H14" s="137">
        <f t="shared" si="1"/>
        <v>11863</v>
      </c>
      <c r="I14" s="137">
        <f t="shared" si="1"/>
        <v>6832</v>
      </c>
      <c r="J14" s="137">
        <f t="shared" si="1"/>
        <v>8629</v>
      </c>
      <c r="K14" s="137">
        <f t="shared" si="1"/>
        <v>10838</v>
      </c>
      <c r="L14" s="138">
        <f t="shared" si="1"/>
        <v>25112</v>
      </c>
      <c r="M14" s="139">
        <f t="shared" si="1"/>
        <v>306533</v>
      </c>
    </row>
  </sheetData>
  <sheetProtection/>
  <mergeCells count="2">
    <mergeCell ref="B5:B9"/>
    <mergeCell ref="B10:B14"/>
  </mergeCells>
  <printOptions horizontalCentered="1"/>
  <pageMargins left="0.7874015748031497" right="0.7874015748031497" top="1.1811023622047245" bottom="1.1811023622047245" header="0.5118110236220472" footer="0.5118110236220472"/>
  <pageSetup fitToHeight="1" fitToWidth="1" orientation="portrait" paperSize="9" scale="80" r:id="rId2"/>
  <headerFooter alignWithMargins="0">
    <oddHeader>&amp;L経済白書&amp;R&amp;D</oddHeader>
    <oddFooter>&amp;C出荷額推移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H2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0" customWidth="1"/>
    <col min="2" max="2" width="22.625" style="0" customWidth="1"/>
    <col min="3" max="6" width="9.625" style="0" customWidth="1"/>
    <col min="7" max="8" width="5.625" style="0" customWidth="1"/>
  </cols>
  <sheetData>
    <row r="1" ht="13.5">
      <c r="A1" t="s">
        <v>251</v>
      </c>
    </row>
    <row r="4" spans="2:7" ht="15" customHeight="1">
      <c r="B4" s="182" t="s">
        <v>252</v>
      </c>
      <c r="C4" s="182"/>
      <c r="D4" s="182"/>
      <c r="E4" s="182"/>
      <c r="F4" s="182"/>
      <c r="G4" s="182"/>
    </row>
    <row r="5" ht="15" customHeight="1" thickBot="1"/>
    <row r="6" spans="2:8" ht="15" customHeight="1" thickBot="1">
      <c r="B6" s="183" t="s">
        <v>253</v>
      </c>
      <c r="C6" s="55" t="s">
        <v>254</v>
      </c>
      <c r="D6" s="55" t="s">
        <v>255</v>
      </c>
      <c r="E6" s="81" t="s">
        <v>256</v>
      </c>
      <c r="F6" s="184" t="s">
        <v>21</v>
      </c>
      <c r="G6" s="185" t="s">
        <v>9</v>
      </c>
      <c r="H6" s="186" t="s">
        <v>8</v>
      </c>
    </row>
    <row r="7" spans="2:8" ht="15" customHeight="1">
      <c r="B7" s="22" t="s">
        <v>257</v>
      </c>
      <c r="C7" s="25">
        <v>222961</v>
      </c>
      <c r="D7" s="25">
        <v>219129</v>
      </c>
      <c r="E7" s="187">
        <f>D7-C7</f>
        <v>-3832</v>
      </c>
      <c r="F7" s="188">
        <f>AVERAGE(C7:D7)</f>
        <v>221045</v>
      </c>
      <c r="G7" s="189">
        <f>RANK(E7,$E$7:$E$17,0)</f>
        <v>11</v>
      </c>
      <c r="H7" s="190" t="str">
        <f>IF(E7&lt;0,"×","")</f>
        <v>×</v>
      </c>
    </row>
    <row r="8" spans="2:8" ht="15" customHeight="1">
      <c r="B8" s="7" t="s">
        <v>258</v>
      </c>
      <c r="C8" s="10">
        <v>14002</v>
      </c>
      <c r="D8" s="10">
        <v>14730</v>
      </c>
      <c r="E8" s="191">
        <f aca="true" t="shared" si="0" ref="E8:E17">D8-C8</f>
        <v>728</v>
      </c>
      <c r="F8" s="192">
        <f aca="true" t="shared" si="1" ref="F8:F17">AVERAGE(C8:D8)</f>
        <v>14366</v>
      </c>
      <c r="G8" s="193">
        <f aca="true" t="shared" si="2" ref="G8:G17">RANK(E8,$E$7:$E$17,0)</f>
        <v>5</v>
      </c>
      <c r="H8" s="194">
        <f aca="true" t="shared" si="3" ref="H8:H17">IF(E8&lt;0,"×","")</f>
      </c>
    </row>
    <row r="9" spans="2:8" ht="15" customHeight="1">
      <c r="B9" s="7" t="s">
        <v>259</v>
      </c>
      <c r="C9" s="10">
        <v>5780</v>
      </c>
      <c r="D9" s="10">
        <v>5582</v>
      </c>
      <c r="E9" s="191">
        <f t="shared" si="0"/>
        <v>-198</v>
      </c>
      <c r="F9" s="192">
        <f t="shared" si="1"/>
        <v>5681</v>
      </c>
      <c r="G9" s="193">
        <f t="shared" si="2"/>
        <v>8</v>
      </c>
      <c r="H9" s="194" t="str">
        <f t="shared" si="3"/>
        <v>×</v>
      </c>
    </row>
    <row r="10" spans="2:8" ht="15" customHeight="1">
      <c r="B10" s="7" t="s">
        <v>260</v>
      </c>
      <c r="C10" s="10">
        <v>34947</v>
      </c>
      <c r="D10" s="10">
        <v>36187</v>
      </c>
      <c r="E10" s="191">
        <f t="shared" si="0"/>
        <v>1240</v>
      </c>
      <c r="F10" s="192">
        <f t="shared" si="1"/>
        <v>35567</v>
      </c>
      <c r="G10" s="193">
        <f t="shared" si="2"/>
        <v>4</v>
      </c>
      <c r="H10" s="194">
        <f t="shared" si="3"/>
      </c>
    </row>
    <row r="11" spans="2:8" ht="15" customHeight="1">
      <c r="B11" s="7" t="s">
        <v>261</v>
      </c>
      <c r="C11" s="10">
        <v>73023</v>
      </c>
      <c r="D11" s="10">
        <v>74714</v>
      </c>
      <c r="E11" s="191">
        <f t="shared" si="0"/>
        <v>1691</v>
      </c>
      <c r="F11" s="192">
        <f t="shared" si="1"/>
        <v>73868.5</v>
      </c>
      <c r="G11" s="193">
        <f t="shared" si="2"/>
        <v>3</v>
      </c>
      <c r="H11" s="194">
        <f t="shared" si="3"/>
      </c>
    </row>
    <row r="12" spans="2:8" ht="15" customHeight="1">
      <c r="B12" s="7" t="s">
        <v>262</v>
      </c>
      <c r="C12" s="10">
        <v>30478</v>
      </c>
      <c r="D12" s="10">
        <v>28276</v>
      </c>
      <c r="E12" s="191">
        <f t="shared" si="0"/>
        <v>-2202</v>
      </c>
      <c r="F12" s="192">
        <f t="shared" si="1"/>
        <v>29377</v>
      </c>
      <c r="G12" s="193">
        <f t="shared" si="2"/>
        <v>10</v>
      </c>
      <c r="H12" s="194" t="str">
        <f t="shared" si="3"/>
        <v>×</v>
      </c>
    </row>
    <row r="13" spans="2:8" ht="15" customHeight="1">
      <c r="B13" s="7" t="s">
        <v>263</v>
      </c>
      <c r="C13" s="10">
        <v>53445</v>
      </c>
      <c r="D13" s="10">
        <v>56658</v>
      </c>
      <c r="E13" s="191">
        <f t="shared" si="0"/>
        <v>3213</v>
      </c>
      <c r="F13" s="192">
        <f t="shared" si="1"/>
        <v>55051.5</v>
      </c>
      <c r="G13" s="193">
        <f t="shared" si="2"/>
        <v>1</v>
      </c>
      <c r="H13" s="194">
        <f t="shared" si="3"/>
      </c>
    </row>
    <row r="14" spans="2:8" ht="15" customHeight="1">
      <c r="B14" s="7" t="s">
        <v>264</v>
      </c>
      <c r="C14" s="10">
        <v>20926</v>
      </c>
      <c r="D14" s="10">
        <v>21201</v>
      </c>
      <c r="E14" s="191">
        <f t="shared" si="0"/>
        <v>275</v>
      </c>
      <c r="F14" s="192">
        <f t="shared" si="1"/>
        <v>21063.5</v>
      </c>
      <c r="G14" s="193">
        <f t="shared" si="2"/>
        <v>7</v>
      </c>
      <c r="H14" s="194">
        <f t="shared" si="3"/>
      </c>
    </row>
    <row r="15" spans="2:8" ht="15" customHeight="1">
      <c r="B15" s="7" t="s">
        <v>265</v>
      </c>
      <c r="C15" s="10">
        <v>25658</v>
      </c>
      <c r="D15" s="10">
        <v>27564</v>
      </c>
      <c r="E15" s="191">
        <f t="shared" si="0"/>
        <v>1906</v>
      </c>
      <c r="F15" s="192">
        <f t="shared" si="1"/>
        <v>26611</v>
      </c>
      <c r="G15" s="193">
        <f t="shared" si="2"/>
        <v>2</v>
      </c>
      <c r="H15" s="194">
        <f t="shared" si="3"/>
      </c>
    </row>
    <row r="16" spans="2:8" ht="15" customHeight="1">
      <c r="B16" s="7" t="s">
        <v>266</v>
      </c>
      <c r="C16" s="10">
        <v>31236</v>
      </c>
      <c r="D16" s="10">
        <v>30333</v>
      </c>
      <c r="E16" s="191">
        <f t="shared" si="0"/>
        <v>-903</v>
      </c>
      <c r="F16" s="192">
        <f t="shared" si="1"/>
        <v>30784.5</v>
      </c>
      <c r="G16" s="193">
        <f t="shared" si="2"/>
        <v>9</v>
      </c>
      <c r="H16" s="194" t="str">
        <f t="shared" si="3"/>
        <v>×</v>
      </c>
    </row>
    <row r="17" spans="2:8" ht="15" customHeight="1" thickBot="1">
      <c r="B17" s="14" t="s">
        <v>267</v>
      </c>
      <c r="C17" s="17">
        <v>7502</v>
      </c>
      <c r="D17" s="17">
        <v>7948</v>
      </c>
      <c r="E17" s="195">
        <f t="shared" si="0"/>
        <v>446</v>
      </c>
      <c r="F17" s="196">
        <f t="shared" si="1"/>
        <v>7725</v>
      </c>
      <c r="G17" s="197">
        <f t="shared" si="2"/>
        <v>6</v>
      </c>
      <c r="H17" s="198">
        <f t="shared" si="3"/>
      </c>
    </row>
    <row r="18" spans="2:6" ht="15" customHeight="1" thickBot="1" thickTop="1">
      <c r="B18" s="199" t="s">
        <v>21</v>
      </c>
      <c r="C18" s="200">
        <f>AVERAGE(C7:C17)</f>
        <v>47268.90909090909</v>
      </c>
      <c r="D18" s="200">
        <f>AVERAGE(D7:D17)</f>
        <v>47483.818181818184</v>
      </c>
      <c r="E18" s="201">
        <f>AVERAGE(E7:E17)</f>
        <v>214.9090909090909</v>
      </c>
      <c r="F18" s="202">
        <f>AVERAGE(F7:F17)</f>
        <v>47376.36363636364</v>
      </c>
    </row>
    <row r="19" spans="2:5" ht="15" customHeight="1">
      <c r="B19" s="203" t="s">
        <v>19</v>
      </c>
      <c r="C19" s="204">
        <f>SUM(C7:C17)</f>
        <v>519958</v>
      </c>
      <c r="D19" s="204">
        <f>SUM(D7:D17)</f>
        <v>522322</v>
      </c>
      <c r="E19" s="205">
        <f>SUM(E7:E17)</f>
        <v>2364</v>
      </c>
    </row>
    <row r="20" spans="2:5" ht="15" customHeight="1">
      <c r="B20" s="7" t="s">
        <v>268</v>
      </c>
      <c r="C20" s="206">
        <f>MAX(C7:C17)</f>
        <v>222961</v>
      </c>
      <c r="D20" s="206">
        <f>MAX(D7:D17)</f>
        <v>219129</v>
      </c>
      <c r="E20" s="207">
        <f>MAX(E7:E17)</f>
        <v>3213</v>
      </c>
    </row>
    <row r="21" spans="2:5" ht="15" customHeight="1" thickBot="1">
      <c r="B21" s="30" t="s">
        <v>269</v>
      </c>
      <c r="C21" s="208">
        <f>MIN(C7:C17)</f>
        <v>5780</v>
      </c>
      <c r="D21" s="208">
        <f>MIN(D7:D17)</f>
        <v>5582</v>
      </c>
      <c r="E21" s="209">
        <f>MIN(E7:E17)</f>
        <v>-3832</v>
      </c>
    </row>
    <row r="22" ht="12.75">
      <c r="B22" s="210">
        <f ca="1">TODAY()</f>
        <v>39567</v>
      </c>
    </row>
  </sheetData>
  <sheetProtection/>
  <printOptions/>
  <pageMargins left="0.787" right="0.787" top="0.984" bottom="0.984" header="0.512" footer="0.512"/>
  <pageSetup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L2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" width="5.625" style="0" customWidth="1"/>
    <col min="3" max="3" width="19.375" style="0" bestFit="1" customWidth="1"/>
    <col min="4" max="12" width="9.625" style="0" customWidth="1"/>
  </cols>
  <sheetData>
    <row r="1" ht="13.5">
      <c r="A1" t="s">
        <v>270</v>
      </c>
    </row>
    <row r="4" spans="2:12" ht="15" customHeight="1">
      <c r="B4" s="305" t="s">
        <v>271</v>
      </c>
      <c r="C4" s="305"/>
      <c r="D4" s="305"/>
      <c r="E4" s="305"/>
      <c r="F4" s="305"/>
      <c r="G4" s="305"/>
      <c r="H4" s="305"/>
      <c r="I4" s="305"/>
      <c r="J4" s="305"/>
      <c r="K4" s="305"/>
      <c r="L4" s="305"/>
    </row>
    <row r="5" spans="2:12" ht="15" customHeight="1" thickBot="1">
      <c r="B5" s="305"/>
      <c r="C5" s="305"/>
      <c r="D5" s="305"/>
      <c r="E5" s="305"/>
      <c r="F5" s="305"/>
      <c r="G5" s="305"/>
      <c r="H5" s="305"/>
      <c r="I5" s="305"/>
      <c r="J5" s="305"/>
      <c r="K5" s="305"/>
      <c r="L5" s="305"/>
    </row>
    <row r="6" spans="2:12" ht="15" customHeight="1">
      <c r="B6" s="306" t="s">
        <v>253</v>
      </c>
      <c r="C6" s="307"/>
      <c r="D6" s="307" t="s">
        <v>272</v>
      </c>
      <c r="E6" s="307"/>
      <c r="F6" s="307"/>
      <c r="G6" s="307" t="s">
        <v>273</v>
      </c>
      <c r="H6" s="307"/>
      <c r="I6" s="307"/>
      <c r="J6" s="307" t="s">
        <v>274</v>
      </c>
      <c r="K6" s="307"/>
      <c r="L6" s="310"/>
    </row>
    <row r="7" spans="2:12" ht="15" customHeight="1" thickBot="1">
      <c r="B7" s="308"/>
      <c r="C7" s="309"/>
      <c r="D7" s="211" t="s">
        <v>254</v>
      </c>
      <c r="E7" s="211" t="s">
        <v>255</v>
      </c>
      <c r="F7" s="211" t="s">
        <v>275</v>
      </c>
      <c r="G7" s="211" t="s">
        <v>254</v>
      </c>
      <c r="H7" s="211" t="s">
        <v>255</v>
      </c>
      <c r="I7" s="211" t="s">
        <v>275</v>
      </c>
      <c r="J7" s="211" t="s">
        <v>254</v>
      </c>
      <c r="K7" s="211" t="s">
        <v>255</v>
      </c>
      <c r="L7" s="212" t="s">
        <v>275</v>
      </c>
    </row>
    <row r="8" spans="2:12" ht="15" customHeight="1">
      <c r="B8" s="302" t="s">
        <v>276</v>
      </c>
      <c r="C8" s="213" t="s">
        <v>277</v>
      </c>
      <c r="D8" s="25">
        <v>856652</v>
      </c>
      <c r="E8" s="25">
        <v>858131</v>
      </c>
      <c r="F8" s="25">
        <f>E8-D8</f>
        <v>1479</v>
      </c>
      <c r="G8" s="25">
        <v>90492</v>
      </c>
      <c r="H8" s="25">
        <v>90287</v>
      </c>
      <c r="I8" s="25">
        <f aca="true" t="shared" si="0" ref="I8:I28">H8-G8</f>
        <v>-205</v>
      </c>
      <c r="J8" s="25">
        <v>151632</v>
      </c>
      <c r="K8" s="25">
        <v>175672</v>
      </c>
      <c r="L8" s="26">
        <f aca="true" t="shared" si="1" ref="L8:L28">K8-J8</f>
        <v>24040</v>
      </c>
    </row>
    <row r="9" spans="2:12" ht="15" customHeight="1">
      <c r="B9" s="303"/>
      <c r="C9" s="214" t="s">
        <v>278</v>
      </c>
      <c r="D9" s="10">
        <v>299165</v>
      </c>
      <c r="E9" s="10">
        <v>296530</v>
      </c>
      <c r="F9" s="10">
        <f aca="true" t="shared" si="2" ref="F9:F28">E9-D9</f>
        <v>-2635</v>
      </c>
      <c r="G9" s="10">
        <v>297873</v>
      </c>
      <c r="H9" s="10">
        <v>307686</v>
      </c>
      <c r="I9" s="10">
        <f t="shared" si="0"/>
        <v>9813</v>
      </c>
      <c r="J9" s="10">
        <v>295016</v>
      </c>
      <c r="K9" s="10">
        <v>302965</v>
      </c>
      <c r="L9" s="11">
        <f t="shared" si="1"/>
        <v>7949</v>
      </c>
    </row>
    <row r="10" spans="2:12" ht="15" customHeight="1">
      <c r="B10" s="303"/>
      <c r="C10" s="214" t="s">
        <v>279</v>
      </c>
      <c r="D10" s="10">
        <v>252155</v>
      </c>
      <c r="E10" s="10">
        <v>249550</v>
      </c>
      <c r="F10" s="10">
        <f t="shared" si="2"/>
        <v>-2605</v>
      </c>
      <c r="G10" s="10">
        <v>247418</v>
      </c>
      <c r="H10" s="10">
        <v>245368</v>
      </c>
      <c r="I10" s="10">
        <f t="shared" si="0"/>
        <v>-2050</v>
      </c>
      <c r="J10" s="10">
        <v>318482</v>
      </c>
      <c r="K10" s="10">
        <v>300861</v>
      </c>
      <c r="L10" s="11">
        <f t="shared" si="1"/>
        <v>-17621</v>
      </c>
    </row>
    <row r="11" spans="2:12" ht="15" customHeight="1">
      <c r="B11" s="303"/>
      <c r="C11" s="214" t="s">
        <v>280</v>
      </c>
      <c r="D11" s="10">
        <v>563033</v>
      </c>
      <c r="E11" s="10">
        <v>563333</v>
      </c>
      <c r="F11" s="10">
        <f t="shared" si="2"/>
        <v>300</v>
      </c>
      <c r="G11" s="10">
        <v>552082</v>
      </c>
      <c r="H11" s="10">
        <v>561509</v>
      </c>
      <c r="I11" s="10">
        <f t="shared" si="0"/>
        <v>9427</v>
      </c>
      <c r="J11" s="10">
        <v>396240</v>
      </c>
      <c r="K11" s="10">
        <v>392557</v>
      </c>
      <c r="L11" s="11">
        <f t="shared" si="1"/>
        <v>-3683</v>
      </c>
    </row>
    <row r="12" spans="2:12" ht="15" customHeight="1">
      <c r="B12" s="303"/>
      <c r="C12" s="214" t="s">
        <v>281</v>
      </c>
      <c r="D12" s="10">
        <v>141136</v>
      </c>
      <c r="E12" s="10">
        <v>141773</v>
      </c>
      <c r="F12" s="10">
        <f t="shared" si="2"/>
        <v>637</v>
      </c>
      <c r="G12" s="10">
        <v>119623</v>
      </c>
      <c r="H12" s="10">
        <v>120942</v>
      </c>
      <c r="I12" s="10">
        <f t="shared" si="0"/>
        <v>1319</v>
      </c>
      <c r="J12" s="10">
        <v>167848</v>
      </c>
      <c r="K12" s="10">
        <v>160026</v>
      </c>
      <c r="L12" s="11">
        <f t="shared" si="1"/>
        <v>-7822</v>
      </c>
    </row>
    <row r="13" spans="2:12" ht="15" customHeight="1">
      <c r="B13" s="303"/>
      <c r="C13" s="214" t="s">
        <v>282</v>
      </c>
      <c r="D13" s="10">
        <v>85201</v>
      </c>
      <c r="E13" s="10">
        <v>85502</v>
      </c>
      <c r="F13" s="10">
        <f t="shared" si="2"/>
        <v>301</v>
      </c>
      <c r="G13" s="10">
        <v>80317</v>
      </c>
      <c r="H13" s="10">
        <v>81309</v>
      </c>
      <c r="I13" s="10">
        <f t="shared" si="0"/>
        <v>992</v>
      </c>
      <c r="J13" s="10">
        <v>124039</v>
      </c>
      <c r="K13" s="10">
        <v>101225</v>
      </c>
      <c r="L13" s="11">
        <f t="shared" si="1"/>
        <v>-22814</v>
      </c>
    </row>
    <row r="14" spans="2:12" ht="15" customHeight="1">
      <c r="B14" s="303"/>
      <c r="C14" s="214" t="s">
        <v>283</v>
      </c>
      <c r="D14" s="10">
        <v>151924</v>
      </c>
      <c r="E14" s="10">
        <v>149336</v>
      </c>
      <c r="F14" s="10">
        <f t="shared" si="2"/>
        <v>-2588</v>
      </c>
      <c r="G14" s="10">
        <v>144463</v>
      </c>
      <c r="H14" s="10">
        <v>145444</v>
      </c>
      <c r="I14" s="10">
        <f t="shared" si="0"/>
        <v>981</v>
      </c>
      <c r="J14" s="10">
        <v>83565</v>
      </c>
      <c r="K14" s="10">
        <v>67665</v>
      </c>
      <c r="L14" s="11">
        <f t="shared" si="1"/>
        <v>-15900</v>
      </c>
    </row>
    <row r="15" spans="2:12" ht="15" customHeight="1">
      <c r="B15" s="303"/>
      <c r="C15" s="214" t="s">
        <v>284</v>
      </c>
      <c r="D15" s="10">
        <v>805408</v>
      </c>
      <c r="E15" s="10">
        <v>793506</v>
      </c>
      <c r="F15" s="10">
        <f t="shared" si="2"/>
        <v>-11902</v>
      </c>
      <c r="G15" s="10">
        <v>728596</v>
      </c>
      <c r="H15" s="10">
        <v>744828</v>
      </c>
      <c r="I15" s="10">
        <f t="shared" si="0"/>
        <v>16232</v>
      </c>
      <c r="J15" s="10">
        <v>333828</v>
      </c>
      <c r="K15" s="10">
        <v>352468</v>
      </c>
      <c r="L15" s="11">
        <f t="shared" si="1"/>
        <v>18640</v>
      </c>
    </row>
    <row r="16" spans="2:12" ht="15" customHeight="1">
      <c r="B16" s="303"/>
      <c r="C16" s="214" t="s">
        <v>285</v>
      </c>
      <c r="D16" s="10">
        <v>161454</v>
      </c>
      <c r="E16" s="10">
        <v>151472</v>
      </c>
      <c r="F16" s="10">
        <f t="shared" si="2"/>
        <v>-9982</v>
      </c>
      <c r="G16" s="10">
        <v>158057</v>
      </c>
      <c r="H16" s="10">
        <v>144375</v>
      </c>
      <c r="I16" s="10">
        <f t="shared" si="0"/>
        <v>-13682</v>
      </c>
      <c r="J16" s="10">
        <v>114475</v>
      </c>
      <c r="K16" s="10">
        <v>129242</v>
      </c>
      <c r="L16" s="11">
        <f t="shared" si="1"/>
        <v>14767</v>
      </c>
    </row>
    <row r="17" spans="2:12" ht="15" customHeight="1" thickBot="1">
      <c r="B17" s="311"/>
      <c r="C17" s="215" t="s">
        <v>286</v>
      </c>
      <c r="D17" s="17">
        <v>1201364</v>
      </c>
      <c r="E17" s="17">
        <v>1203528</v>
      </c>
      <c r="F17" s="17">
        <f t="shared" si="2"/>
        <v>2164</v>
      </c>
      <c r="G17" s="17">
        <v>1210309</v>
      </c>
      <c r="H17" s="17">
        <v>1208653</v>
      </c>
      <c r="I17" s="17">
        <f t="shared" si="0"/>
        <v>-1656</v>
      </c>
      <c r="J17" s="17">
        <v>65225</v>
      </c>
      <c r="K17" s="17">
        <v>65372</v>
      </c>
      <c r="L17" s="18">
        <f t="shared" si="1"/>
        <v>147</v>
      </c>
    </row>
    <row r="18" spans="2:12" ht="15" customHeight="1" thickTop="1">
      <c r="B18" s="302" t="s">
        <v>287</v>
      </c>
      <c r="C18" s="213" t="s">
        <v>257</v>
      </c>
      <c r="D18" s="25">
        <v>214826</v>
      </c>
      <c r="E18" s="25">
        <v>209109</v>
      </c>
      <c r="F18" s="25">
        <f t="shared" si="2"/>
        <v>-5717</v>
      </c>
      <c r="G18" s="25">
        <v>222961</v>
      </c>
      <c r="H18" s="25">
        <v>219129</v>
      </c>
      <c r="I18" s="25">
        <f t="shared" si="0"/>
        <v>-3832</v>
      </c>
      <c r="J18" s="25">
        <v>207454</v>
      </c>
      <c r="K18" s="25">
        <v>216858</v>
      </c>
      <c r="L18" s="26">
        <f t="shared" si="1"/>
        <v>9404</v>
      </c>
    </row>
    <row r="19" spans="2:12" ht="15" customHeight="1">
      <c r="B19" s="303"/>
      <c r="C19" s="214" t="s">
        <v>258</v>
      </c>
      <c r="D19" s="10">
        <v>12493</v>
      </c>
      <c r="E19" s="10">
        <v>14145</v>
      </c>
      <c r="F19" s="10">
        <f t="shared" si="2"/>
        <v>1652</v>
      </c>
      <c r="G19" s="10">
        <v>14002</v>
      </c>
      <c r="H19" s="10">
        <v>14730</v>
      </c>
      <c r="I19" s="10">
        <f t="shared" si="0"/>
        <v>728</v>
      </c>
      <c r="J19" s="10">
        <v>17160</v>
      </c>
      <c r="K19" s="10">
        <v>17634</v>
      </c>
      <c r="L19" s="11">
        <f t="shared" si="1"/>
        <v>474</v>
      </c>
    </row>
    <row r="20" spans="2:12" ht="15" customHeight="1">
      <c r="B20" s="303"/>
      <c r="C20" s="214" t="s">
        <v>259</v>
      </c>
      <c r="D20" s="10">
        <v>5840</v>
      </c>
      <c r="E20" s="10">
        <v>5567</v>
      </c>
      <c r="F20" s="10">
        <f t="shared" si="2"/>
        <v>-273</v>
      </c>
      <c r="G20" s="10">
        <v>5780</v>
      </c>
      <c r="H20" s="10">
        <v>5582</v>
      </c>
      <c r="I20" s="10">
        <f t="shared" si="0"/>
        <v>-198</v>
      </c>
      <c r="J20" s="10">
        <v>2908</v>
      </c>
      <c r="K20" s="10">
        <v>2758</v>
      </c>
      <c r="L20" s="11">
        <f t="shared" si="1"/>
        <v>-150</v>
      </c>
    </row>
    <row r="21" spans="2:12" ht="15" customHeight="1">
      <c r="B21" s="303"/>
      <c r="C21" s="214" t="s">
        <v>260</v>
      </c>
      <c r="D21" s="10">
        <v>35631</v>
      </c>
      <c r="E21" s="10">
        <v>35520</v>
      </c>
      <c r="F21" s="10">
        <f t="shared" si="2"/>
        <v>-111</v>
      </c>
      <c r="G21" s="10">
        <v>34947</v>
      </c>
      <c r="H21" s="10">
        <v>36187</v>
      </c>
      <c r="I21" s="10">
        <f t="shared" si="0"/>
        <v>1240</v>
      </c>
      <c r="J21" s="10">
        <v>43838</v>
      </c>
      <c r="K21" s="10">
        <v>42126</v>
      </c>
      <c r="L21" s="11">
        <f t="shared" si="1"/>
        <v>-1712</v>
      </c>
    </row>
    <row r="22" spans="2:12" ht="15" customHeight="1">
      <c r="B22" s="303"/>
      <c r="C22" s="214" t="s">
        <v>261</v>
      </c>
      <c r="D22" s="10">
        <v>63648</v>
      </c>
      <c r="E22" s="10">
        <v>64000</v>
      </c>
      <c r="F22" s="10">
        <f t="shared" si="2"/>
        <v>352</v>
      </c>
      <c r="G22" s="10">
        <v>73023</v>
      </c>
      <c r="H22" s="10">
        <v>74714</v>
      </c>
      <c r="I22" s="10">
        <f t="shared" si="0"/>
        <v>1691</v>
      </c>
      <c r="J22" s="10">
        <v>15675</v>
      </c>
      <c r="K22" s="10">
        <v>16497</v>
      </c>
      <c r="L22" s="11">
        <f t="shared" si="1"/>
        <v>822</v>
      </c>
    </row>
    <row r="23" spans="2:12" ht="15" customHeight="1">
      <c r="B23" s="303"/>
      <c r="C23" s="214" t="s">
        <v>262</v>
      </c>
      <c r="D23" s="10">
        <v>27882</v>
      </c>
      <c r="E23" s="10">
        <v>25852</v>
      </c>
      <c r="F23" s="10">
        <f t="shared" si="2"/>
        <v>-2030</v>
      </c>
      <c r="G23" s="10">
        <v>30478</v>
      </c>
      <c r="H23" s="10">
        <v>28276</v>
      </c>
      <c r="I23" s="10">
        <f t="shared" si="0"/>
        <v>-2202</v>
      </c>
      <c r="J23" s="10">
        <v>23616</v>
      </c>
      <c r="K23" s="10">
        <v>22978</v>
      </c>
      <c r="L23" s="11">
        <f t="shared" si="1"/>
        <v>-638</v>
      </c>
    </row>
    <row r="24" spans="2:12" ht="15" customHeight="1">
      <c r="B24" s="303"/>
      <c r="C24" s="214" t="s">
        <v>263</v>
      </c>
      <c r="D24" s="10">
        <v>54101</v>
      </c>
      <c r="E24" s="10">
        <v>56251</v>
      </c>
      <c r="F24" s="10">
        <f t="shared" si="2"/>
        <v>2150</v>
      </c>
      <c r="G24" s="10">
        <v>53445</v>
      </c>
      <c r="H24" s="10">
        <v>56658</v>
      </c>
      <c r="I24" s="10">
        <f t="shared" si="0"/>
        <v>3213</v>
      </c>
      <c r="J24" s="10">
        <v>26662</v>
      </c>
      <c r="K24" s="10">
        <v>27345</v>
      </c>
      <c r="L24" s="11">
        <f t="shared" si="1"/>
        <v>683</v>
      </c>
    </row>
    <row r="25" spans="2:12" ht="15" customHeight="1">
      <c r="B25" s="303"/>
      <c r="C25" s="214" t="s">
        <v>264</v>
      </c>
      <c r="D25" s="10">
        <v>18901</v>
      </c>
      <c r="E25" s="10">
        <v>19064</v>
      </c>
      <c r="F25" s="10">
        <f t="shared" si="2"/>
        <v>163</v>
      </c>
      <c r="G25" s="10">
        <v>20926</v>
      </c>
      <c r="H25" s="10">
        <v>21201</v>
      </c>
      <c r="I25" s="10">
        <f t="shared" si="0"/>
        <v>275</v>
      </c>
      <c r="J25" s="10">
        <v>11365</v>
      </c>
      <c r="K25" s="10">
        <v>9396</v>
      </c>
      <c r="L25" s="11">
        <f t="shared" si="1"/>
        <v>-1969</v>
      </c>
    </row>
    <row r="26" spans="2:12" ht="15" customHeight="1">
      <c r="B26" s="303"/>
      <c r="C26" s="214" t="s">
        <v>265</v>
      </c>
      <c r="D26" s="10">
        <v>25189</v>
      </c>
      <c r="E26" s="10">
        <v>26585</v>
      </c>
      <c r="F26" s="10">
        <f t="shared" si="2"/>
        <v>1396</v>
      </c>
      <c r="G26" s="10">
        <v>25658</v>
      </c>
      <c r="H26" s="10">
        <v>27564</v>
      </c>
      <c r="I26" s="10">
        <f t="shared" si="0"/>
        <v>1906</v>
      </c>
      <c r="J26" s="10">
        <v>26978</v>
      </c>
      <c r="K26" s="10">
        <v>29573</v>
      </c>
      <c r="L26" s="11">
        <f t="shared" si="1"/>
        <v>2595</v>
      </c>
    </row>
    <row r="27" spans="2:12" ht="15" customHeight="1">
      <c r="B27" s="303"/>
      <c r="C27" s="214" t="s">
        <v>266</v>
      </c>
      <c r="D27" s="10">
        <v>31118</v>
      </c>
      <c r="E27" s="10">
        <v>30063</v>
      </c>
      <c r="F27" s="10">
        <f t="shared" si="2"/>
        <v>-1055</v>
      </c>
      <c r="G27" s="10">
        <v>31236</v>
      </c>
      <c r="H27" s="10">
        <v>30333</v>
      </c>
      <c r="I27" s="10">
        <f t="shared" si="0"/>
        <v>-903</v>
      </c>
      <c r="J27" s="10">
        <v>29699</v>
      </c>
      <c r="K27" s="10">
        <v>29751</v>
      </c>
      <c r="L27" s="11">
        <f t="shared" si="1"/>
        <v>52</v>
      </c>
    </row>
    <row r="28" spans="2:12" ht="15" customHeight="1" thickBot="1">
      <c r="B28" s="304"/>
      <c r="C28" s="216" t="s">
        <v>267</v>
      </c>
      <c r="D28" s="33">
        <v>7481</v>
      </c>
      <c r="E28" s="33">
        <v>8052</v>
      </c>
      <c r="F28" s="33">
        <f t="shared" si="2"/>
        <v>571</v>
      </c>
      <c r="G28" s="33">
        <v>7502</v>
      </c>
      <c r="H28" s="33">
        <v>7948</v>
      </c>
      <c r="I28" s="33">
        <f t="shared" si="0"/>
        <v>446</v>
      </c>
      <c r="J28" s="33">
        <v>4752</v>
      </c>
      <c r="K28" s="33">
        <v>4671</v>
      </c>
      <c r="L28" s="34">
        <f t="shared" si="1"/>
        <v>-81</v>
      </c>
    </row>
  </sheetData>
  <sheetProtection/>
  <mergeCells count="7">
    <mergeCell ref="B18:B28"/>
    <mergeCell ref="B4:L5"/>
    <mergeCell ref="B6:C7"/>
    <mergeCell ref="D6:F6"/>
    <mergeCell ref="G6:I6"/>
    <mergeCell ref="J6:L6"/>
    <mergeCell ref="B8:B17"/>
  </mergeCells>
  <printOptions/>
  <pageMargins left="0.787" right="0.787" top="0.984" bottom="0.984" header="0.512" footer="0.512"/>
  <pageSetup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H1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0" customWidth="1"/>
    <col min="2" max="2" width="22.625" style="0" customWidth="1"/>
    <col min="3" max="8" width="10.625" style="0" customWidth="1"/>
  </cols>
  <sheetData>
    <row r="1" ht="13.5">
      <c r="A1" t="s">
        <v>288</v>
      </c>
    </row>
    <row r="4" spans="2:8" ht="15" customHeight="1" thickBot="1">
      <c r="B4" t="s">
        <v>289</v>
      </c>
      <c r="H4" t="s">
        <v>290</v>
      </c>
    </row>
    <row r="5" spans="2:8" ht="15" customHeight="1">
      <c r="B5" s="312" t="s">
        <v>253</v>
      </c>
      <c r="C5" s="314" t="s">
        <v>272</v>
      </c>
      <c r="D5" s="314"/>
      <c r="E5" s="314" t="s">
        <v>273</v>
      </c>
      <c r="F5" s="314"/>
      <c r="G5" s="314" t="s">
        <v>274</v>
      </c>
      <c r="H5" s="315"/>
    </row>
    <row r="6" spans="2:8" ht="15" customHeight="1" thickBot="1">
      <c r="B6" s="313"/>
      <c r="C6" s="217" t="s">
        <v>254</v>
      </c>
      <c r="D6" s="217" t="s">
        <v>255</v>
      </c>
      <c r="E6" s="217" t="s">
        <v>254</v>
      </c>
      <c r="F6" s="217" t="s">
        <v>255</v>
      </c>
      <c r="G6" s="217" t="s">
        <v>254</v>
      </c>
      <c r="H6" s="218" t="s">
        <v>255</v>
      </c>
    </row>
    <row r="7" spans="2:8" ht="15" customHeight="1">
      <c r="B7" s="219" t="s">
        <v>277</v>
      </c>
      <c r="C7" s="220">
        <v>857</v>
      </c>
      <c r="D7" s="220">
        <v>858</v>
      </c>
      <c r="E7" s="220">
        <v>90</v>
      </c>
      <c r="F7" s="220">
        <v>90</v>
      </c>
      <c r="G7" s="220">
        <v>152</v>
      </c>
      <c r="H7" s="221">
        <v>176</v>
      </c>
    </row>
    <row r="8" spans="2:8" ht="15" customHeight="1">
      <c r="B8" s="222" t="s">
        <v>278</v>
      </c>
      <c r="C8" s="10">
        <v>299</v>
      </c>
      <c r="D8" s="10">
        <v>297</v>
      </c>
      <c r="E8" s="10">
        <v>298</v>
      </c>
      <c r="F8" s="10">
        <v>308</v>
      </c>
      <c r="G8" s="10">
        <v>295</v>
      </c>
      <c r="H8" s="11">
        <v>303</v>
      </c>
    </row>
    <row r="9" spans="2:8" ht="15" customHeight="1">
      <c r="B9" s="222" t="s">
        <v>279</v>
      </c>
      <c r="C9" s="10">
        <v>252</v>
      </c>
      <c r="D9" s="10">
        <v>250</v>
      </c>
      <c r="E9" s="10">
        <v>247</v>
      </c>
      <c r="F9" s="10">
        <v>245</v>
      </c>
      <c r="G9" s="10">
        <v>318</v>
      </c>
      <c r="H9" s="11">
        <v>301</v>
      </c>
    </row>
    <row r="10" spans="2:8" ht="15" customHeight="1">
      <c r="B10" s="222" t="s">
        <v>280</v>
      </c>
      <c r="C10" s="10">
        <v>563</v>
      </c>
      <c r="D10" s="10">
        <v>563</v>
      </c>
      <c r="E10" s="10">
        <v>552</v>
      </c>
      <c r="F10" s="10">
        <v>562</v>
      </c>
      <c r="G10" s="10">
        <v>396</v>
      </c>
      <c r="H10" s="11">
        <v>393</v>
      </c>
    </row>
    <row r="11" spans="2:8" ht="15" customHeight="1">
      <c r="B11" s="222" t="s">
        <v>281</v>
      </c>
      <c r="C11" s="10">
        <v>141</v>
      </c>
      <c r="D11" s="10">
        <v>142</v>
      </c>
      <c r="E11" s="10">
        <v>120</v>
      </c>
      <c r="F11" s="10">
        <v>121</v>
      </c>
      <c r="G11" s="10">
        <v>168</v>
      </c>
      <c r="H11" s="11">
        <v>160</v>
      </c>
    </row>
    <row r="12" spans="2:8" ht="15" customHeight="1">
      <c r="B12" s="222" t="s">
        <v>282</v>
      </c>
      <c r="C12" s="10">
        <v>85</v>
      </c>
      <c r="D12" s="10">
        <v>86</v>
      </c>
      <c r="E12" s="10">
        <v>80</v>
      </c>
      <c r="F12" s="10">
        <v>81</v>
      </c>
      <c r="G12" s="10">
        <v>124</v>
      </c>
      <c r="H12" s="11">
        <v>101</v>
      </c>
    </row>
    <row r="13" spans="2:8" ht="15" customHeight="1">
      <c r="B13" s="222" t="s">
        <v>283</v>
      </c>
      <c r="C13" s="10">
        <v>152</v>
      </c>
      <c r="D13" s="10">
        <v>149</v>
      </c>
      <c r="E13" s="10">
        <v>144</v>
      </c>
      <c r="F13" s="10">
        <v>145</v>
      </c>
      <c r="G13" s="10">
        <v>84</v>
      </c>
      <c r="H13" s="11">
        <v>68</v>
      </c>
    </row>
    <row r="14" spans="2:8" ht="15" customHeight="1">
      <c r="B14" s="222" t="s">
        <v>284</v>
      </c>
      <c r="C14" s="10">
        <v>805</v>
      </c>
      <c r="D14" s="10">
        <v>794</v>
      </c>
      <c r="E14" s="10">
        <v>729</v>
      </c>
      <c r="F14" s="10">
        <v>745</v>
      </c>
      <c r="G14" s="10">
        <v>334</v>
      </c>
      <c r="H14" s="11">
        <v>352</v>
      </c>
    </row>
    <row r="15" spans="2:8" ht="15" customHeight="1">
      <c r="B15" s="222" t="s">
        <v>285</v>
      </c>
      <c r="C15" s="10">
        <v>161</v>
      </c>
      <c r="D15" s="10">
        <v>151</v>
      </c>
      <c r="E15" s="10">
        <v>158</v>
      </c>
      <c r="F15" s="10">
        <v>144</v>
      </c>
      <c r="G15" s="10">
        <v>114</v>
      </c>
      <c r="H15" s="11">
        <v>129</v>
      </c>
    </row>
    <row r="16" spans="2:8" ht="15" customHeight="1" thickBot="1">
      <c r="B16" s="223" t="s">
        <v>286</v>
      </c>
      <c r="C16" s="33">
        <v>1201</v>
      </c>
      <c r="D16" s="33">
        <v>1204</v>
      </c>
      <c r="E16" s="33">
        <v>1210</v>
      </c>
      <c r="F16" s="33">
        <v>1209</v>
      </c>
      <c r="G16" s="33">
        <v>65</v>
      </c>
      <c r="H16" s="34">
        <v>65</v>
      </c>
    </row>
    <row r="17" ht="15" customHeight="1"/>
  </sheetData>
  <sheetProtection/>
  <mergeCells count="4">
    <mergeCell ref="B5:B6"/>
    <mergeCell ref="C5:D5"/>
    <mergeCell ref="E5:F5"/>
    <mergeCell ref="G5:H5"/>
  </mergeCells>
  <printOptions horizontalCentered="1" verticalCentered="1"/>
  <pageMargins left="1.1811023622047245" right="1.1811023622047245" top="1.1811023622047245" bottom="1.1811023622047245" header="0.5118110236220472" footer="0.5118110236220472"/>
  <pageSetup fitToHeight="1" fitToWidth="1" orientation="portrait" paperSize="9" scale="89" r:id="rId2"/>
  <headerFooter alignWithMargins="0">
    <oddHeader>&amp;L&amp;D</oddHeader>
    <oddFooter>&amp;C生産・出荷・在庫実数表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2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6.625" style="0" customWidth="1"/>
    <col min="3" max="3" width="8.375" style="0" bestFit="1" customWidth="1"/>
    <col min="4" max="4" width="7.125" style="0" bestFit="1" customWidth="1"/>
    <col min="5" max="7" width="7.75390625" style="0" bestFit="1" customWidth="1"/>
    <col min="8" max="8" width="8.375" style="0" bestFit="1" customWidth="1"/>
    <col min="9" max="9" width="7.125" style="0" bestFit="1" customWidth="1"/>
    <col min="10" max="12" width="7.75390625" style="0" bestFit="1" customWidth="1"/>
  </cols>
  <sheetData>
    <row r="1" ht="13.5">
      <c r="A1" t="s">
        <v>22</v>
      </c>
    </row>
    <row r="4" spans="2:12" ht="12.75">
      <c r="B4" s="244" t="s">
        <v>23</v>
      </c>
      <c r="C4" s="244"/>
      <c r="D4" s="244"/>
      <c r="E4" s="244"/>
      <c r="F4" s="244"/>
      <c r="G4" s="244"/>
      <c r="H4" s="244"/>
      <c r="I4" s="244"/>
      <c r="J4" s="244"/>
      <c r="K4" s="244"/>
      <c r="L4" s="244"/>
    </row>
    <row r="5" spans="2:12" ht="12.75"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</row>
    <row r="6" ht="13.5" thickBot="1">
      <c r="L6" s="37" t="s">
        <v>24</v>
      </c>
    </row>
    <row r="7" spans="2:12" ht="13.5" thickTop="1">
      <c r="B7" s="245" t="s">
        <v>25</v>
      </c>
      <c r="C7" s="247" t="s">
        <v>26</v>
      </c>
      <c r="D7" s="247"/>
      <c r="E7" s="247"/>
      <c r="F7" s="247"/>
      <c r="G7" s="247"/>
      <c r="H7" s="247" t="s">
        <v>27</v>
      </c>
      <c r="I7" s="247"/>
      <c r="J7" s="247"/>
      <c r="K7" s="247"/>
      <c r="L7" s="248"/>
    </row>
    <row r="8" spans="2:12" ht="12.75">
      <c r="B8" s="246"/>
      <c r="C8" s="5" t="s">
        <v>28</v>
      </c>
      <c r="D8" s="5" t="s">
        <v>29</v>
      </c>
      <c r="E8" s="5" t="s">
        <v>30</v>
      </c>
      <c r="F8" s="5" t="s">
        <v>31</v>
      </c>
      <c r="G8" s="5" t="s">
        <v>32</v>
      </c>
      <c r="H8" s="5" t="s">
        <v>28</v>
      </c>
      <c r="I8" s="5" t="s">
        <v>29</v>
      </c>
      <c r="J8" s="5" t="s">
        <v>30</v>
      </c>
      <c r="K8" s="5" t="s">
        <v>31</v>
      </c>
      <c r="L8" s="38" t="s">
        <v>32</v>
      </c>
    </row>
    <row r="9" spans="2:12" ht="12.75">
      <c r="B9" s="39">
        <v>2002</v>
      </c>
      <c r="C9" s="40">
        <v>4.1</v>
      </c>
      <c r="D9" s="40">
        <v>3.2</v>
      </c>
      <c r="E9" s="40">
        <v>3.5</v>
      </c>
      <c r="F9" s="40">
        <v>5.6</v>
      </c>
      <c r="G9" s="40">
        <v>1.2</v>
      </c>
      <c r="H9" s="41">
        <v>3937</v>
      </c>
      <c r="I9" s="41">
        <v>3748</v>
      </c>
      <c r="J9" s="41">
        <v>6154</v>
      </c>
      <c r="K9" s="41">
        <v>3631</v>
      </c>
      <c r="L9" s="42">
        <v>1866</v>
      </c>
    </row>
    <row r="10" spans="2:12" ht="12.75">
      <c r="B10" s="39">
        <v>2001</v>
      </c>
      <c r="C10" s="40">
        <v>3.9</v>
      </c>
      <c r="D10" s="40">
        <v>3.2</v>
      </c>
      <c r="E10" s="40">
        <v>3.3</v>
      </c>
      <c r="F10" s="40">
        <v>5.6</v>
      </c>
      <c r="G10" s="40">
        <v>1.1</v>
      </c>
      <c r="H10" s="41">
        <v>3988</v>
      </c>
      <c r="I10" s="41">
        <v>3613</v>
      </c>
      <c r="J10" s="41">
        <v>5972</v>
      </c>
      <c r="K10" s="41">
        <v>3658</v>
      </c>
      <c r="L10" s="42">
        <v>1839</v>
      </c>
    </row>
    <row r="11" spans="2:12" ht="12.75">
      <c r="B11" s="39">
        <v>2003</v>
      </c>
      <c r="C11" s="40">
        <v>3.6</v>
      </c>
      <c r="D11" s="40">
        <v>3.1</v>
      </c>
      <c r="E11" s="40">
        <v>3.3</v>
      </c>
      <c r="F11" s="40">
        <v>5.7</v>
      </c>
      <c r="G11" s="40">
        <v>1.2</v>
      </c>
      <c r="H11" s="41">
        <v>3715</v>
      </c>
      <c r="I11" s="41">
        <v>3670</v>
      </c>
      <c r="J11" s="41">
        <v>5815</v>
      </c>
      <c r="K11" s="41">
        <v>3591</v>
      </c>
      <c r="L11" s="42">
        <v>1752</v>
      </c>
    </row>
    <row r="12" spans="2:12" ht="12.75">
      <c r="B12" s="39">
        <v>2000</v>
      </c>
      <c r="C12" s="40">
        <v>3.7</v>
      </c>
      <c r="D12" s="40">
        <v>3.4</v>
      </c>
      <c r="E12" s="40">
        <v>3</v>
      </c>
      <c r="F12" s="40">
        <v>5.5</v>
      </c>
      <c r="G12" s="40">
        <v>1.2</v>
      </c>
      <c r="H12" s="41">
        <v>3732</v>
      </c>
      <c r="I12" s="41">
        <v>3631</v>
      </c>
      <c r="J12" s="41">
        <v>5681</v>
      </c>
      <c r="K12" s="41">
        <v>3618</v>
      </c>
      <c r="L12" s="42">
        <v>1679</v>
      </c>
    </row>
    <row r="13" spans="2:12" ht="12.75">
      <c r="B13" s="39">
        <v>2004</v>
      </c>
      <c r="C13" s="40">
        <v>3.5</v>
      </c>
      <c r="D13" s="40">
        <v>3</v>
      </c>
      <c r="E13" s="40">
        <v>3</v>
      </c>
      <c r="F13" s="40">
        <v>5.5</v>
      </c>
      <c r="G13" s="40">
        <v>1.2</v>
      </c>
      <c r="H13" s="41">
        <v>3475</v>
      </c>
      <c r="I13" s="41">
        <v>3588</v>
      </c>
      <c r="J13" s="41">
        <v>5158</v>
      </c>
      <c r="K13" s="41">
        <v>3517</v>
      </c>
      <c r="L13" s="42">
        <v>1552</v>
      </c>
    </row>
    <row r="14" spans="2:12" ht="12.75">
      <c r="B14" s="39">
        <v>1999</v>
      </c>
      <c r="C14" s="40">
        <v>3.4</v>
      </c>
      <c r="D14" s="40">
        <v>3.5</v>
      </c>
      <c r="E14" s="40">
        <v>2.9</v>
      </c>
      <c r="F14" s="40">
        <v>5.7</v>
      </c>
      <c r="G14" s="40">
        <v>1.1</v>
      </c>
      <c r="H14" s="41">
        <v>3627</v>
      </c>
      <c r="I14" s="41">
        <v>3820</v>
      </c>
      <c r="J14" s="41">
        <v>5982</v>
      </c>
      <c r="K14" s="41">
        <v>3744</v>
      </c>
      <c r="L14" s="42">
        <v>1508</v>
      </c>
    </row>
    <row r="15" spans="2:12" ht="12.75">
      <c r="B15" s="39">
        <v>1998</v>
      </c>
      <c r="C15" s="40">
        <v>3.7</v>
      </c>
      <c r="D15" s="40">
        <v>3.5</v>
      </c>
      <c r="E15" s="40">
        <v>2.8</v>
      </c>
      <c r="F15" s="40">
        <v>6.3</v>
      </c>
      <c r="G15" s="40">
        <v>1.2</v>
      </c>
      <c r="H15" s="41">
        <v>3692</v>
      </c>
      <c r="I15" s="41">
        <v>4051</v>
      </c>
      <c r="J15" s="41">
        <v>6026</v>
      </c>
      <c r="K15" s="41">
        <v>4053</v>
      </c>
      <c r="L15" s="42">
        <v>1415</v>
      </c>
    </row>
    <row r="16" spans="2:12" ht="12.75">
      <c r="B16" s="39">
        <v>1997</v>
      </c>
      <c r="C16" s="40">
        <v>3.6</v>
      </c>
      <c r="D16" s="40">
        <v>4</v>
      </c>
      <c r="E16" s="40">
        <v>2.7</v>
      </c>
      <c r="F16" s="40">
        <v>6.8</v>
      </c>
      <c r="G16" s="40">
        <v>1</v>
      </c>
      <c r="H16" s="41">
        <v>3639</v>
      </c>
      <c r="I16" s="41">
        <v>4314</v>
      </c>
      <c r="J16" s="41">
        <v>6103</v>
      </c>
      <c r="K16" s="41">
        <v>4316</v>
      </c>
      <c r="L16" s="42">
        <v>1320</v>
      </c>
    </row>
    <row r="17" spans="2:12" ht="12.75">
      <c r="B17" s="39">
        <v>1993</v>
      </c>
      <c r="C17" s="40">
        <v>4.9</v>
      </c>
      <c r="D17" s="40">
        <v>5.3</v>
      </c>
      <c r="E17" s="40">
        <v>2.6</v>
      </c>
      <c r="F17" s="40">
        <v>9.5</v>
      </c>
      <c r="G17" s="40">
        <v>1</v>
      </c>
      <c r="H17" s="41">
        <v>4405</v>
      </c>
      <c r="I17" s="41">
        <v>5126</v>
      </c>
      <c r="J17" s="41">
        <v>7985</v>
      </c>
      <c r="K17" s="41">
        <v>4740</v>
      </c>
      <c r="L17" s="42">
        <v>1268</v>
      </c>
    </row>
    <row r="18" spans="2:12" ht="12.75">
      <c r="B18" s="39">
        <v>1996</v>
      </c>
      <c r="C18" s="40">
        <v>4.1</v>
      </c>
      <c r="D18" s="40">
        <v>4.3</v>
      </c>
      <c r="E18" s="40">
        <v>2.6</v>
      </c>
      <c r="F18" s="40">
        <v>7.4</v>
      </c>
      <c r="G18" s="40">
        <v>1</v>
      </c>
      <c r="H18" s="41">
        <v>3806</v>
      </c>
      <c r="I18" s="41">
        <v>4489</v>
      </c>
      <c r="J18" s="41">
        <v>6829</v>
      </c>
      <c r="K18" s="41">
        <v>4451</v>
      </c>
      <c r="L18" s="42">
        <v>1262</v>
      </c>
    </row>
    <row r="19" spans="2:12" ht="12.75">
      <c r="B19" s="39">
        <v>1995</v>
      </c>
      <c r="C19" s="40">
        <v>4.4</v>
      </c>
      <c r="D19" s="40">
        <v>4.9</v>
      </c>
      <c r="E19" s="40">
        <v>2.7</v>
      </c>
      <c r="F19" s="40">
        <v>8.2</v>
      </c>
      <c r="G19" s="40">
        <v>1</v>
      </c>
      <c r="H19" s="41">
        <v>3945</v>
      </c>
      <c r="I19" s="41">
        <v>4720</v>
      </c>
      <c r="J19" s="41">
        <v>7119</v>
      </c>
      <c r="K19" s="41">
        <v>4590</v>
      </c>
      <c r="L19" s="42">
        <v>1251</v>
      </c>
    </row>
    <row r="20" spans="2:12" ht="12.75">
      <c r="B20" s="39">
        <v>1994</v>
      </c>
      <c r="C20" s="40">
        <v>4.7</v>
      </c>
      <c r="D20" s="40">
        <v>4.6</v>
      </c>
      <c r="E20" s="40">
        <v>2.7</v>
      </c>
      <c r="F20" s="40">
        <v>9</v>
      </c>
      <c r="G20" s="40">
        <v>1.1</v>
      </c>
      <c r="H20" s="41">
        <v>4261</v>
      </c>
      <c r="I20" s="41">
        <v>4753</v>
      </c>
      <c r="J20" s="41">
        <v>7367</v>
      </c>
      <c r="K20" s="41">
        <v>4660</v>
      </c>
      <c r="L20" s="42">
        <v>1244</v>
      </c>
    </row>
    <row r="21" spans="2:12" ht="12.75">
      <c r="B21" s="39">
        <v>1992</v>
      </c>
      <c r="C21" s="40">
        <v>4.7</v>
      </c>
      <c r="D21" s="40">
        <v>4.5</v>
      </c>
      <c r="E21" s="40">
        <v>2.5</v>
      </c>
      <c r="F21" s="40">
        <v>9.3</v>
      </c>
      <c r="G21" s="40">
        <v>1</v>
      </c>
      <c r="H21" s="41">
        <v>4389</v>
      </c>
      <c r="I21" s="41">
        <v>4860</v>
      </c>
      <c r="J21" s="41">
        <v>8171</v>
      </c>
      <c r="K21" s="41">
        <v>4904</v>
      </c>
      <c r="L21" s="42">
        <v>1225</v>
      </c>
    </row>
    <row r="22" spans="2:12" ht="12.75">
      <c r="B22" s="39">
        <v>1991</v>
      </c>
      <c r="C22" s="40">
        <v>4.6</v>
      </c>
      <c r="D22" s="40">
        <v>4</v>
      </c>
      <c r="E22" s="40">
        <v>2.5</v>
      </c>
      <c r="F22" s="40">
        <v>9.8</v>
      </c>
      <c r="G22" s="40">
        <v>1</v>
      </c>
      <c r="H22" s="41">
        <v>4145</v>
      </c>
      <c r="I22" s="41">
        <v>4422</v>
      </c>
      <c r="J22" s="41">
        <v>7742</v>
      </c>
      <c r="K22" s="41">
        <v>5140</v>
      </c>
      <c r="L22" s="42">
        <v>1212</v>
      </c>
    </row>
    <row r="23" spans="2:12" ht="12.75">
      <c r="B23" s="39">
        <v>1989</v>
      </c>
      <c r="C23" s="40">
        <v>4.6</v>
      </c>
      <c r="D23" s="40">
        <v>3.9</v>
      </c>
      <c r="E23" s="40">
        <v>2</v>
      </c>
      <c r="F23" s="40">
        <v>8.7</v>
      </c>
      <c r="G23" s="40">
        <v>1.1</v>
      </c>
      <c r="H23" s="41">
        <v>3650</v>
      </c>
      <c r="I23" s="41">
        <v>4148</v>
      </c>
      <c r="J23" s="41">
        <v>5542</v>
      </c>
      <c r="K23" s="41">
        <v>5107</v>
      </c>
      <c r="L23" s="42">
        <v>1204</v>
      </c>
    </row>
    <row r="24" spans="2:12" ht="12.75">
      <c r="B24" s="39">
        <v>1990</v>
      </c>
      <c r="C24" s="40">
        <v>4.5</v>
      </c>
      <c r="D24" s="40">
        <v>3.9</v>
      </c>
      <c r="E24" s="40">
        <v>2.3</v>
      </c>
      <c r="F24" s="40">
        <v>9.4</v>
      </c>
      <c r="G24" s="40">
        <v>1</v>
      </c>
      <c r="H24" s="41">
        <v>3912</v>
      </c>
      <c r="I24" s="41">
        <v>4295</v>
      </c>
      <c r="J24" s="41">
        <v>6595</v>
      </c>
      <c r="K24" s="41">
        <v>5073</v>
      </c>
      <c r="L24" s="42">
        <v>1168</v>
      </c>
    </row>
    <row r="25" spans="2:12" ht="13.5" thickBot="1">
      <c r="B25" s="43">
        <v>1988</v>
      </c>
      <c r="C25" s="44">
        <v>4.6</v>
      </c>
      <c r="D25" s="44">
        <v>4.1</v>
      </c>
      <c r="E25" s="44">
        <v>2</v>
      </c>
      <c r="F25" s="44">
        <v>8.5</v>
      </c>
      <c r="G25" s="44">
        <v>1.2</v>
      </c>
      <c r="H25" s="45">
        <v>3479</v>
      </c>
      <c r="I25" s="45">
        <v>4323</v>
      </c>
      <c r="J25" s="45">
        <v>5372</v>
      </c>
      <c r="K25" s="45">
        <v>5054</v>
      </c>
      <c r="L25" s="46">
        <v>1159</v>
      </c>
    </row>
    <row r="26" ht="13.5" thickTop="1"/>
  </sheetData>
  <sheetProtection/>
  <mergeCells count="4">
    <mergeCell ref="B4:L5"/>
    <mergeCell ref="B7:B8"/>
    <mergeCell ref="C7:G7"/>
    <mergeCell ref="H7:L7"/>
  </mergeCells>
  <printOptions/>
  <pageMargins left="0.787" right="0.787" top="0.984" bottom="0.984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4"/>
  <sheetViews>
    <sheetView zoomScalePageLayoutView="0" workbookViewId="0" topLeftCell="A13">
      <selection activeCell="A1" sqref="A1"/>
    </sheetView>
  </sheetViews>
  <sheetFormatPr defaultColWidth="9.00390625" defaultRowHeight="13.5"/>
  <cols>
    <col min="1" max="7" width="9.625" style="0" customWidth="1"/>
  </cols>
  <sheetData>
    <row r="1" ht="13.5">
      <c r="A1" t="s">
        <v>33</v>
      </c>
    </row>
    <row r="4" spans="2:7" ht="12.75">
      <c r="B4" s="249" t="s">
        <v>34</v>
      </c>
      <c r="C4" s="249"/>
      <c r="D4" s="249"/>
      <c r="E4" s="249"/>
      <c r="F4" s="249"/>
      <c r="G4" s="249"/>
    </row>
    <row r="5" spans="2:7" ht="12.75">
      <c r="B5" s="249"/>
      <c r="C5" s="249"/>
      <c r="D5" s="249"/>
      <c r="E5" s="249"/>
      <c r="F5" s="249"/>
      <c r="G5" s="249"/>
    </row>
    <row r="6" ht="13.5" thickBot="1"/>
    <row r="7" spans="2:7" ht="12.75">
      <c r="B7" s="47"/>
      <c r="C7" s="2" t="s">
        <v>28</v>
      </c>
      <c r="D7" s="2" t="s">
        <v>29</v>
      </c>
      <c r="E7" s="2" t="s">
        <v>30</v>
      </c>
      <c r="F7" s="2" t="s">
        <v>31</v>
      </c>
      <c r="G7" s="3" t="s">
        <v>32</v>
      </c>
    </row>
    <row r="8" spans="2:7" ht="12.75">
      <c r="B8" s="48">
        <v>1988</v>
      </c>
      <c r="C8" s="49">
        <v>4.6</v>
      </c>
      <c r="D8" s="49">
        <v>4.1</v>
      </c>
      <c r="E8" s="49">
        <v>2</v>
      </c>
      <c r="F8" s="49">
        <v>8.5</v>
      </c>
      <c r="G8" s="50">
        <v>1.2</v>
      </c>
    </row>
    <row r="9" spans="2:7" ht="12.75">
      <c r="B9" s="48">
        <v>1989</v>
      </c>
      <c r="C9" s="49">
        <v>4.6</v>
      </c>
      <c r="D9" s="49">
        <v>3.9</v>
      </c>
      <c r="E9" s="49">
        <v>2</v>
      </c>
      <c r="F9" s="49">
        <v>8.7</v>
      </c>
      <c r="G9" s="50">
        <v>1.1</v>
      </c>
    </row>
    <row r="10" spans="2:7" ht="12.75">
      <c r="B10" s="48">
        <v>1990</v>
      </c>
      <c r="C10" s="49">
        <v>4.5</v>
      </c>
      <c r="D10" s="49">
        <v>3.9</v>
      </c>
      <c r="E10" s="49">
        <v>2.3</v>
      </c>
      <c r="F10" s="49">
        <v>9.4</v>
      </c>
      <c r="G10" s="50">
        <v>1</v>
      </c>
    </row>
    <row r="11" spans="2:7" ht="12.75">
      <c r="B11" s="48">
        <v>1991</v>
      </c>
      <c r="C11" s="49">
        <v>4.6</v>
      </c>
      <c r="D11" s="49">
        <v>4</v>
      </c>
      <c r="E11" s="49">
        <v>2.5</v>
      </c>
      <c r="F11" s="49">
        <v>9.8</v>
      </c>
      <c r="G11" s="50">
        <v>1</v>
      </c>
    </row>
    <row r="12" spans="2:7" ht="12.75">
      <c r="B12" s="48">
        <v>1992</v>
      </c>
      <c r="C12" s="49">
        <v>4.7</v>
      </c>
      <c r="D12" s="49">
        <v>4.5</v>
      </c>
      <c r="E12" s="49">
        <v>2.5</v>
      </c>
      <c r="F12" s="49">
        <v>9.3</v>
      </c>
      <c r="G12" s="50">
        <v>1</v>
      </c>
    </row>
    <row r="13" spans="2:7" ht="12.75">
      <c r="B13" s="48">
        <v>1993</v>
      </c>
      <c r="C13" s="49">
        <v>4.9</v>
      </c>
      <c r="D13" s="49">
        <v>5.3</v>
      </c>
      <c r="E13" s="49">
        <v>2.6</v>
      </c>
      <c r="F13" s="49">
        <v>9.5</v>
      </c>
      <c r="G13" s="50">
        <v>1</v>
      </c>
    </row>
    <row r="14" spans="2:7" ht="12.75">
      <c r="B14" s="48">
        <v>1994</v>
      </c>
      <c r="C14" s="49">
        <v>4.7</v>
      </c>
      <c r="D14" s="49">
        <v>4.6</v>
      </c>
      <c r="E14" s="49">
        <v>2.7</v>
      </c>
      <c r="F14" s="49">
        <v>9</v>
      </c>
      <c r="G14" s="50">
        <v>1.1</v>
      </c>
    </row>
    <row r="15" spans="2:7" ht="12.75">
      <c r="B15" s="48">
        <v>1995</v>
      </c>
      <c r="C15" s="49">
        <v>4.4</v>
      </c>
      <c r="D15" s="49">
        <v>4.9</v>
      </c>
      <c r="E15" s="49">
        <v>2.7</v>
      </c>
      <c r="F15" s="49">
        <v>8.2</v>
      </c>
      <c r="G15" s="50">
        <v>1</v>
      </c>
    </row>
    <row r="16" spans="2:7" ht="12.75">
      <c r="B16" s="48">
        <v>1996</v>
      </c>
      <c r="C16" s="49">
        <v>4.1</v>
      </c>
      <c r="D16" s="49">
        <v>4.3</v>
      </c>
      <c r="E16" s="49">
        <v>2.6</v>
      </c>
      <c r="F16" s="49">
        <v>7.4</v>
      </c>
      <c r="G16" s="50">
        <v>1</v>
      </c>
    </row>
    <row r="17" spans="2:7" ht="12.75">
      <c r="B17" s="48">
        <v>1997</v>
      </c>
      <c r="C17" s="49">
        <v>3.6</v>
      </c>
      <c r="D17" s="49">
        <v>4</v>
      </c>
      <c r="E17" s="49">
        <v>2.7</v>
      </c>
      <c r="F17" s="49">
        <v>6.8</v>
      </c>
      <c r="G17" s="50">
        <v>1</v>
      </c>
    </row>
    <row r="18" spans="2:7" ht="12.75">
      <c r="B18" s="48">
        <v>1998</v>
      </c>
      <c r="C18" s="49">
        <v>3.7</v>
      </c>
      <c r="D18" s="49">
        <v>3.5</v>
      </c>
      <c r="E18" s="49">
        <v>2.8</v>
      </c>
      <c r="F18" s="49">
        <v>6.3</v>
      </c>
      <c r="G18" s="50">
        <v>1.2</v>
      </c>
    </row>
    <row r="19" spans="2:7" ht="12.75">
      <c r="B19" s="48">
        <v>1999</v>
      </c>
      <c r="C19" s="49">
        <v>3.4</v>
      </c>
      <c r="D19" s="49">
        <v>3.5</v>
      </c>
      <c r="E19" s="49">
        <v>2.9</v>
      </c>
      <c r="F19" s="49">
        <v>5.7</v>
      </c>
      <c r="G19" s="50">
        <v>1.1</v>
      </c>
    </row>
    <row r="20" spans="2:7" ht="12.75">
      <c r="B20" s="48">
        <v>2000</v>
      </c>
      <c r="C20" s="49">
        <v>3.7</v>
      </c>
      <c r="D20" s="49">
        <v>3.4</v>
      </c>
      <c r="E20" s="49">
        <v>3</v>
      </c>
      <c r="F20" s="49">
        <v>5.5</v>
      </c>
      <c r="G20" s="50">
        <v>1.2</v>
      </c>
    </row>
    <row r="21" spans="2:7" ht="12.75">
      <c r="B21" s="48">
        <v>2001</v>
      </c>
      <c r="C21" s="49">
        <v>3.9</v>
      </c>
      <c r="D21" s="49">
        <v>3.2</v>
      </c>
      <c r="E21" s="49">
        <v>3.3</v>
      </c>
      <c r="F21" s="49">
        <v>5.6</v>
      </c>
      <c r="G21" s="50">
        <v>1.1</v>
      </c>
    </row>
    <row r="22" spans="2:7" ht="12.75">
      <c r="B22" s="48">
        <v>2002</v>
      </c>
      <c r="C22" s="49">
        <v>4.1</v>
      </c>
      <c r="D22" s="49">
        <v>3.2</v>
      </c>
      <c r="E22" s="49">
        <v>3.5</v>
      </c>
      <c r="F22" s="49">
        <v>5.6</v>
      </c>
      <c r="G22" s="50">
        <v>1.2</v>
      </c>
    </row>
    <row r="23" spans="2:7" ht="12.75">
      <c r="B23" s="48">
        <v>2003</v>
      </c>
      <c r="C23" s="49">
        <v>3.6</v>
      </c>
      <c r="D23" s="49">
        <v>3.1</v>
      </c>
      <c r="E23" s="49">
        <v>3.3</v>
      </c>
      <c r="F23" s="49">
        <v>5.7</v>
      </c>
      <c r="G23" s="50">
        <v>1.2</v>
      </c>
    </row>
    <row r="24" spans="2:7" ht="13.5" thickBot="1">
      <c r="B24" s="51">
        <v>2004</v>
      </c>
      <c r="C24" s="52">
        <v>3.5</v>
      </c>
      <c r="D24" s="52">
        <v>3</v>
      </c>
      <c r="E24" s="52">
        <v>3</v>
      </c>
      <c r="F24" s="52">
        <v>5.5</v>
      </c>
      <c r="G24" s="53">
        <v>1.2</v>
      </c>
    </row>
  </sheetData>
  <sheetProtection/>
  <mergeCells count="1">
    <mergeCell ref="B4:G5"/>
  </mergeCells>
  <printOptions horizontalCentered="1" verticalCentered="1"/>
  <pageMargins left="1.1811023622047245" right="1.1811023622047245" top="1.1811023622047245" bottom="1.1811023622047245" header="0.5118110236220472" footer="0.5118110236220472"/>
  <pageSetup fitToHeight="1" fitToWidth="1" orientation="portrait" paperSize="9" scale="81" r:id="rId2"/>
  <headerFooter alignWithMargins="0">
    <oddHeader>&amp;R&amp;T</oddHeader>
    <oddFooter>&amp;L犯罪白書２００６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18"/>
  <sheetViews>
    <sheetView zoomScalePageLayoutView="0" workbookViewId="0" topLeftCell="A1">
      <selection activeCell="A1" sqref="A1"/>
    </sheetView>
  </sheetViews>
  <sheetFormatPr defaultColWidth="9.00390625" defaultRowHeight="13.5"/>
  <cols>
    <col min="2" max="2" width="3.625" style="0" customWidth="1"/>
    <col min="3" max="3" width="11.00390625" style="0" bestFit="1" customWidth="1"/>
    <col min="4" max="10" width="8.625" style="0" customWidth="1"/>
    <col min="11" max="11" width="5.625" style="0" customWidth="1"/>
  </cols>
  <sheetData>
    <row r="1" ht="13.5">
      <c r="A1" t="s">
        <v>35</v>
      </c>
    </row>
    <row r="4" ht="12.75">
      <c r="B4" t="s">
        <v>36</v>
      </c>
    </row>
    <row r="5" ht="13.5" thickBot="1">
      <c r="K5" s="37" t="s">
        <v>37</v>
      </c>
    </row>
    <row r="6" spans="2:11" ht="13.5" thickBot="1">
      <c r="B6" s="252" t="s">
        <v>38</v>
      </c>
      <c r="C6" s="253"/>
      <c r="D6" s="54" t="s">
        <v>39</v>
      </c>
      <c r="E6" s="55" t="s">
        <v>40</v>
      </c>
      <c r="F6" s="55" t="s">
        <v>41</v>
      </c>
      <c r="G6" s="55" t="s">
        <v>42</v>
      </c>
      <c r="H6" s="56" t="s">
        <v>43</v>
      </c>
      <c r="I6" s="57" t="s">
        <v>44</v>
      </c>
      <c r="J6" s="58" t="s">
        <v>45</v>
      </c>
      <c r="K6" s="59" t="s">
        <v>46</v>
      </c>
    </row>
    <row r="7" spans="2:11" ht="13.5" customHeight="1">
      <c r="B7" s="254" t="s">
        <v>47</v>
      </c>
      <c r="C7" s="60" t="s">
        <v>48</v>
      </c>
      <c r="D7" s="61">
        <v>37756</v>
      </c>
      <c r="E7" s="62">
        <v>38622</v>
      </c>
      <c r="F7" s="62">
        <v>40626</v>
      </c>
      <c r="G7" s="62">
        <v>42333</v>
      </c>
      <c r="H7" s="63">
        <v>43830</v>
      </c>
      <c r="I7" s="64">
        <f aca="true" t="shared" si="0" ref="I7:I14">SUM(D7:H7)</f>
        <v>203167</v>
      </c>
      <c r="J7" s="65">
        <f aca="true" t="shared" si="1" ref="J7:J14">AVERAGE(D7:H7)</f>
        <v>40633.4</v>
      </c>
      <c r="K7" s="3">
        <f>RANK(I7,$I$7:$I$9)</f>
        <v>1</v>
      </c>
    </row>
    <row r="8" spans="2:11" ht="12.75">
      <c r="B8" s="255"/>
      <c r="C8" s="66" t="s">
        <v>49</v>
      </c>
      <c r="D8" s="67">
        <v>11452</v>
      </c>
      <c r="E8" s="68">
        <v>11403</v>
      </c>
      <c r="F8" s="68">
        <v>12446</v>
      </c>
      <c r="G8" s="68">
        <v>11965</v>
      </c>
      <c r="H8" s="69">
        <v>13749</v>
      </c>
      <c r="I8" s="70">
        <f t="shared" si="0"/>
        <v>61015</v>
      </c>
      <c r="J8" s="68">
        <f t="shared" si="1"/>
        <v>12203</v>
      </c>
      <c r="K8" s="6">
        <f>RANK(I8,$I$7:$I$9)</f>
        <v>3</v>
      </c>
    </row>
    <row r="9" spans="2:11" ht="12.75">
      <c r="B9" s="255"/>
      <c r="C9" s="66" t="s">
        <v>50</v>
      </c>
      <c r="D9" s="67">
        <v>17311</v>
      </c>
      <c r="E9" s="68">
        <v>15379</v>
      </c>
      <c r="F9" s="68">
        <v>16054</v>
      </c>
      <c r="G9" s="68">
        <v>16310</v>
      </c>
      <c r="H9" s="69">
        <v>16616</v>
      </c>
      <c r="I9" s="70">
        <f t="shared" si="0"/>
        <v>81670</v>
      </c>
      <c r="J9" s="68">
        <f t="shared" si="1"/>
        <v>16334</v>
      </c>
      <c r="K9" s="6">
        <f>RANK(I9,$I$7:$I$9)</f>
        <v>2</v>
      </c>
    </row>
    <row r="10" spans="2:11" ht="13.5" thickBot="1">
      <c r="B10" s="256"/>
      <c r="C10" s="71" t="s">
        <v>51</v>
      </c>
      <c r="D10" s="72">
        <f>SUM(D7:D9)</f>
        <v>66519</v>
      </c>
      <c r="E10" s="73">
        <f>SUM(E7:E9)</f>
        <v>65404</v>
      </c>
      <c r="F10" s="73">
        <f>SUM(F7:F9)</f>
        <v>69126</v>
      </c>
      <c r="G10" s="73">
        <f>SUM(G7:G9)</f>
        <v>70608</v>
      </c>
      <c r="H10" s="74">
        <f>SUM(H7:H9)</f>
        <v>74195</v>
      </c>
      <c r="I10" s="75">
        <f t="shared" si="0"/>
        <v>345852</v>
      </c>
      <c r="J10" s="76">
        <f t="shared" si="1"/>
        <v>69170.4</v>
      </c>
      <c r="K10" s="77"/>
    </row>
    <row r="11" spans="2:11" ht="12.75">
      <c r="B11" s="254" t="s">
        <v>52</v>
      </c>
      <c r="C11" s="60" t="s">
        <v>48</v>
      </c>
      <c r="D11" s="61">
        <v>1646</v>
      </c>
      <c r="E11" s="62">
        <v>1588</v>
      </c>
      <c r="F11" s="62">
        <v>1658</v>
      </c>
      <c r="G11" s="62">
        <v>1772</v>
      </c>
      <c r="H11" s="63">
        <v>1946</v>
      </c>
      <c r="I11" s="64">
        <f t="shared" si="0"/>
        <v>8610</v>
      </c>
      <c r="J11" s="65">
        <f t="shared" si="1"/>
        <v>1722</v>
      </c>
      <c r="K11" s="3">
        <f>RANK(I11,$I$11:$I$13)</f>
        <v>1</v>
      </c>
    </row>
    <row r="12" spans="2:11" ht="12.75">
      <c r="B12" s="255"/>
      <c r="C12" s="66" t="s">
        <v>49</v>
      </c>
      <c r="D12" s="67">
        <v>80</v>
      </c>
      <c r="E12" s="68">
        <v>90</v>
      </c>
      <c r="F12" s="68">
        <v>88</v>
      </c>
      <c r="G12" s="68">
        <v>92</v>
      </c>
      <c r="H12" s="69">
        <v>90</v>
      </c>
      <c r="I12" s="70">
        <f t="shared" si="0"/>
        <v>440</v>
      </c>
      <c r="J12" s="68">
        <f t="shared" si="1"/>
        <v>88</v>
      </c>
      <c r="K12" s="6">
        <f>RANK(I12,$I$11:$I$13)</f>
        <v>3</v>
      </c>
    </row>
    <row r="13" spans="2:11" ht="12.75">
      <c r="B13" s="255"/>
      <c r="C13" s="66" t="s">
        <v>50</v>
      </c>
      <c r="D13" s="67">
        <v>1033</v>
      </c>
      <c r="E13" s="68">
        <v>1111</v>
      </c>
      <c r="F13" s="68">
        <v>1207</v>
      </c>
      <c r="G13" s="68">
        <v>1447</v>
      </c>
      <c r="H13" s="69">
        <v>1703</v>
      </c>
      <c r="I13" s="70">
        <f t="shared" si="0"/>
        <v>6501</v>
      </c>
      <c r="J13" s="68">
        <f t="shared" si="1"/>
        <v>1300.2</v>
      </c>
      <c r="K13" s="6">
        <f>RANK(I13,$I$11:$I$13)</f>
        <v>2</v>
      </c>
    </row>
    <row r="14" spans="2:11" ht="13.5" customHeight="1" thickBot="1">
      <c r="B14" s="256"/>
      <c r="C14" s="71" t="s">
        <v>53</v>
      </c>
      <c r="D14" s="78">
        <f>SUM(D11:D13)</f>
        <v>2759</v>
      </c>
      <c r="E14" s="76">
        <f>SUM(E11:E13)</f>
        <v>2789</v>
      </c>
      <c r="F14" s="76">
        <f>SUM(F11:F13)</f>
        <v>2953</v>
      </c>
      <c r="G14" s="76">
        <f>SUM(G11:G13)</f>
        <v>3311</v>
      </c>
      <c r="H14" s="79">
        <f>SUM(H11:H13)</f>
        <v>3739</v>
      </c>
      <c r="I14" s="80">
        <f t="shared" si="0"/>
        <v>15551</v>
      </c>
      <c r="J14" s="73">
        <f t="shared" si="1"/>
        <v>3110.2</v>
      </c>
      <c r="K14" s="77"/>
    </row>
    <row r="15" spans="2:11" ht="13.5" thickBot="1">
      <c r="B15" s="257" t="s">
        <v>54</v>
      </c>
      <c r="C15" s="258"/>
      <c r="D15" s="54" t="str">
        <f>IF(D10/D14&gt;20,"★","")</f>
        <v>★</v>
      </c>
      <c r="E15" s="55" t="str">
        <f>IF(E10/E14&gt;20,"★","")</f>
        <v>★</v>
      </c>
      <c r="F15" s="55" t="str">
        <f>IF(F10/F14&gt;20,"★","")</f>
        <v>★</v>
      </c>
      <c r="G15" s="55" t="str">
        <f>IF(G10/G14&gt;20,"★","")</f>
        <v>★</v>
      </c>
      <c r="H15" s="56">
        <f>IF(H10/H14&gt;20,"★","")</f>
      </c>
      <c r="I15" s="250">
        <f ca="1">TODAY()</f>
        <v>39567</v>
      </c>
      <c r="J15" s="251"/>
      <c r="K15" t="s">
        <v>55</v>
      </c>
    </row>
    <row r="18" ht="12.75">
      <c r="E18" s="82"/>
    </row>
  </sheetData>
  <sheetProtection/>
  <mergeCells count="5">
    <mergeCell ref="I15:J15"/>
    <mergeCell ref="B6:C6"/>
    <mergeCell ref="B7:B10"/>
    <mergeCell ref="B11:B14"/>
    <mergeCell ref="B15:C15"/>
  </mergeCells>
  <printOptions/>
  <pageMargins left="0.787" right="0.787" top="0.984" bottom="0.984" header="0.512" footer="0.512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L5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" width="5.625" style="0" customWidth="1"/>
    <col min="3" max="3" width="11.875" style="0" bestFit="1" customWidth="1"/>
    <col min="4" max="4" width="6.625" style="0" customWidth="1"/>
    <col min="5" max="5" width="11.625" style="0" bestFit="1" customWidth="1"/>
    <col min="6" max="6" width="12.125" style="0" bestFit="1" customWidth="1"/>
    <col min="7" max="7" width="1.625" style="0" customWidth="1"/>
    <col min="8" max="8" width="5.625" style="0" customWidth="1"/>
    <col min="9" max="9" width="12.375" style="0" bestFit="1" customWidth="1"/>
    <col min="10" max="10" width="6.625" style="0" customWidth="1"/>
    <col min="11" max="11" width="11.625" style="0" bestFit="1" customWidth="1"/>
    <col min="12" max="12" width="11.125" style="0" bestFit="1" customWidth="1"/>
  </cols>
  <sheetData>
    <row r="1" ht="13.5">
      <c r="A1" t="s">
        <v>56</v>
      </c>
    </row>
    <row r="4" spans="2:12" ht="12.75">
      <c r="B4" s="259" t="s">
        <v>57</v>
      </c>
      <c r="C4" s="259"/>
      <c r="D4" s="259"/>
      <c r="E4" s="259"/>
      <c r="F4" s="259"/>
      <c r="G4" s="259"/>
      <c r="H4" s="259"/>
      <c r="I4" s="259"/>
      <c r="J4" s="259"/>
      <c r="K4" s="259"/>
      <c r="L4" s="259"/>
    </row>
    <row r="5" spans="2:12" ht="12.75">
      <c r="B5" s="259"/>
      <c r="C5" s="259"/>
      <c r="D5" s="259"/>
      <c r="E5" s="259"/>
      <c r="F5" s="259"/>
      <c r="G5" s="259"/>
      <c r="H5" s="259"/>
      <c r="I5" s="259"/>
      <c r="J5" s="259"/>
      <c r="K5" s="259"/>
      <c r="L5" s="259"/>
    </row>
    <row r="7" spans="2:12" ht="26.25">
      <c r="B7" s="83" t="s">
        <v>58</v>
      </c>
      <c r="C7" s="83" t="s">
        <v>59</v>
      </c>
      <c r="D7" s="84" t="s">
        <v>60</v>
      </c>
      <c r="E7" s="83" t="s">
        <v>61</v>
      </c>
      <c r="F7" s="83" t="s">
        <v>62</v>
      </c>
      <c r="H7" s="83" t="s">
        <v>58</v>
      </c>
      <c r="I7" s="83" t="s">
        <v>59</v>
      </c>
      <c r="J7" s="84" t="s">
        <v>60</v>
      </c>
      <c r="K7" s="83" t="s">
        <v>61</v>
      </c>
      <c r="L7" s="83" t="s">
        <v>62</v>
      </c>
    </row>
    <row r="8" spans="2:12" ht="12.75">
      <c r="B8" s="40">
        <v>1</v>
      </c>
      <c r="C8" s="40" t="s">
        <v>63</v>
      </c>
      <c r="D8" s="40">
        <v>392</v>
      </c>
      <c r="E8" s="85">
        <v>19627</v>
      </c>
      <c r="F8" s="40" t="s">
        <v>64</v>
      </c>
      <c r="H8" s="40">
        <v>48</v>
      </c>
      <c r="I8" s="40" t="s">
        <v>65</v>
      </c>
      <c r="J8" s="40">
        <v>151</v>
      </c>
      <c r="K8" s="85">
        <v>38228</v>
      </c>
      <c r="L8" s="40" t="s">
        <v>66</v>
      </c>
    </row>
    <row r="9" spans="2:12" ht="12.75">
      <c r="B9" s="40">
        <v>2</v>
      </c>
      <c r="C9" s="40" t="s">
        <v>67</v>
      </c>
      <c r="D9" s="40">
        <v>388</v>
      </c>
      <c r="E9" s="85">
        <v>21819</v>
      </c>
      <c r="F9" s="40" t="s">
        <v>68</v>
      </c>
      <c r="H9" s="40">
        <v>49</v>
      </c>
      <c r="I9" s="40" t="s">
        <v>69</v>
      </c>
      <c r="J9" s="40">
        <v>150</v>
      </c>
      <c r="K9" s="85">
        <v>37530</v>
      </c>
      <c r="L9" s="40" t="s">
        <v>70</v>
      </c>
    </row>
    <row r="10" spans="2:12" ht="12.75">
      <c r="B10" s="40">
        <v>3</v>
      </c>
      <c r="C10" s="40" t="s">
        <v>71</v>
      </c>
      <c r="D10" s="40">
        <v>322</v>
      </c>
      <c r="E10" s="85">
        <v>31290</v>
      </c>
      <c r="F10" s="40" t="s">
        <v>64</v>
      </c>
      <c r="H10" s="40">
        <v>50</v>
      </c>
      <c r="I10" s="40" t="s">
        <v>72</v>
      </c>
      <c r="J10" s="40">
        <v>148</v>
      </c>
      <c r="K10" s="85">
        <v>23897</v>
      </c>
      <c r="L10" s="40" t="s">
        <v>73</v>
      </c>
    </row>
    <row r="11" spans="2:12" ht="12.75">
      <c r="B11" s="40">
        <v>4</v>
      </c>
      <c r="C11" s="40" t="s">
        <v>74</v>
      </c>
      <c r="D11" s="40">
        <v>313</v>
      </c>
      <c r="E11" s="85">
        <v>25801</v>
      </c>
      <c r="F11" s="40" t="s">
        <v>75</v>
      </c>
      <c r="H11" s="40">
        <v>51</v>
      </c>
      <c r="I11" s="40" t="s">
        <v>76</v>
      </c>
      <c r="J11" s="40">
        <v>148</v>
      </c>
      <c r="K11" s="85">
        <v>35659</v>
      </c>
      <c r="L11" s="40" t="s">
        <v>64</v>
      </c>
    </row>
    <row r="12" spans="2:12" ht="12.75">
      <c r="B12" s="40">
        <v>5</v>
      </c>
      <c r="C12" s="40" t="s">
        <v>77</v>
      </c>
      <c r="D12" s="40">
        <v>293</v>
      </c>
      <c r="E12" s="85">
        <v>22540</v>
      </c>
      <c r="F12" s="40" t="s">
        <v>78</v>
      </c>
      <c r="H12" s="40">
        <v>52</v>
      </c>
      <c r="I12" s="40" t="s">
        <v>79</v>
      </c>
      <c r="J12" s="40">
        <v>144</v>
      </c>
      <c r="K12" s="85">
        <v>27642</v>
      </c>
      <c r="L12" s="40" t="s">
        <v>80</v>
      </c>
    </row>
    <row r="13" spans="2:12" ht="12.75">
      <c r="B13" s="40">
        <v>6</v>
      </c>
      <c r="C13" s="40" t="s">
        <v>81</v>
      </c>
      <c r="D13" s="40">
        <v>285</v>
      </c>
      <c r="E13" s="85">
        <v>33508</v>
      </c>
      <c r="F13" s="40" t="s">
        <v>82</v>
      </c>
      <c r="H13" s="40">
        <v>53</v>
      </c>
      <c r="I13" s="40" t="s">
        <v>83</v>
      </c>
      <c r="J13" s="40">
        <v>142</v>
      </c>
      <c r="K13" s="85">
        <v>36460</v>
      </c>
      <c r="L13" s="40" t="s">
        <v>84</v>
      </c>
    </row>
    <row r="14" spans="2:12" ht="12.75">
      <c r="B14" s="40">
        <v>7</v>
      </c>
      <c r="C14" s="40" t="s">
        <v>85</v>
      </c>
      <c r="D14" s="40">
        <v>284</v>
      </c>
      <c r="E14" s="85">
        <v>18915</v>
      </c>
      <c r="F14" s="40" t="s">
        <v>86</v>
      </c>
      <c r="H14" s="40">
        <v>54</v>
      </c>
      <c r="I14" s="40" t="s">
        <v>87</v>
      </c>
      <c r="J14" s="40">
        <v>139</v>
      </c>
      <c r="K14" s="85">
        <v>37145</v>
      </c>
      <c r="L14" s="40" t="s">
        <v>88</v>
      </c>
    </row>
    <row r="15" spans="2:12" ht="12.75">
      <c r="B15" s="40">
        <v>8</v>
      </c>
      <c r="C15" s="40" t="s">
        <v>89</v>
      </c>
      <c r="D15" s="40">
        <v>275</v>
      </c>
      <c r="E15" s="85">
        <v>33508</v>
      </c>
      <c r="F15" s="40" t="s">
        <v>82</v>
      </c>
      <c r="H15" s="40">
        <v>55</v>
      </c>
      <c r="I15" s="40" t="s">
        <v>90</v>
      </c>
      <c r="J15" s="40">
        <v>137</v>
      </c>
      <c r="K15" s="85">
        <v>29147</v>
      </c>
      <c r="L15" s="40" t="s">
        <v>91</v>
      </c>
    </row>
    <row r="16" spans="2:12" ht="12.75">
      <c r="B16" s="40">
        <v>9</v>
      </c>
      <c r="C16" s="40" t="s">
        <v>92</v>
      </c>
      <c r="D16" s="40">
        <v>272</v>
      </c>
      <c r="E16" s="85">
        <v>20362</v>
      </c>
      <c r="F16" s="40" t="s">
        <v>93</v>
      </c>
      <c r="H16" s="40">
        <v>56</v>
      </c>
      <c r="I16" s="40" t="s">
        <v>94</v>
      </c>
      <c r="J16" s="40">
        <v>137</v>
      </c>
      <c r="K16" s="85">
        <v>27629</v>
      </c>
      <c r="L16" s="40" t="s">
        <v>95</v>
      </c>
    </row>
    <row r="17" spans="2:12" ht="12.75">
      <c r="B17" s="40">
        <v>10</v>
      </c>
      <c r="C17" s="40" t="s">
        <v>96</v>
      </c>
      <c r="D17" s="40">
        <v>263</v>
      </c>
      <c r="E17" s="85">
        <v>33508</v>
      </c>
      <c r="F17" s="40" t="s">
        <v>82</v>
      </c>
      <c r="H17" s="40">
        <v>57</v>
      </c>
      <c r="I17" s="40" t="s">
        <v>97</v>
      </c>
      <c r="J17" s="40">
        <v>135</v>
      </c>
      <c r="K17" s="85">
        <v>27629</v>
      </c>
      <c r="L17" s="40" t="s">
        <v>95</v>
      </c>
    </row>
    <row r="18" spans="2:12" ht="12.75">
      <c r="B18" s="40">
        <v>11</v>
      </c>
      <c r="C18" s="40" t="s">
        <v>98</v>
      </c>
      <c r="D18" s="40">
        <v>258</v>
      </c>
      <c r="E18" s="85">
        <v>38229</v>
      </c>
      <c r="F18" s="40" t="s">
        <v>66</v>
      </c>
      <c r="H18" s="40">
        <v>58</v>
      </c>
      <c r="I18" s="40" t="s">
        <v>99</v>
      </c>
      <c r="J18" s="40">
        <v>134</v>
      </c>
      <c r="K18" s="85">
        <v>34387</v>
      </c>
      <c r="L18" s="40" t="s">
        <v>84</v>
      </c>
    </row>
    <row r="19" spans="2:12" ht="12.75">
      <c r="B19" s="40">
        <v>12</v>
      </c>
      <c r="C19" s="40" t="s">
        <v>100</v>
      </c>
      <c r="D19" s="40">
        <v>253</v>
      </c>
      <c r="E19" s="85">
        <v>38229</v>
      </c>
      <c r="F19" s="40" t="s">
        <v>66</v>
      </c>
      <c r="H19" s="40">
        <v>59</v>
      </c>
      <c r="I19" s="40" t="s">
        <v>101</v>
      </c>
      <c r="J19" s="40">
        <v>134</v>
      </c>
      <c r="K19" s="85">
        <v>38269</v>
      </c>
      <c r="L19" s="40" t="s">
        <v>93</v>
      </c>
    </row>
    <row r="20" spans="2:12" ht="12.75">
      <c r="B20" s="40">
        <v>13</v>
      </c>
      <c r="C20" s="40" t="s">
        <v>102</v>
      </c>
      <c r="D20" s="40">
        <v>252</v>
      </c>
      <c r="E20" s="85">
        <v>22540</v>
      </c>
      <c r="F20" s="40" t="s">
        <v>78</v>
      </c>
      <c r="H20" s="40">
        <v>60</v>
      </c>
      <c r="I20" s="40" t="s">
        <v>103</v>
      </c>
      <c r="J20" s="40">
        <v>134</v>
      </c>
      <c r="K20" s="85">
        <v>37876</v>
      </c>
      <c r="L20" s="40" t="s">
        <v>104</v>
      </c>
    </row>
    <row r="21" spans="2:12" ht="12.75">
      <c r="B21" s="40">
        <v>14</v>
      </c>
      <c r="C21" s="40" t="s">
        <v>105</v>
      </c>
      <c r="D21" s="40">
        <v>246</v>
      </c>
      <c r="E21" s="85">
        <v>38229</v>
      </c>
      <c r="F21" s="40" t="s">
        <v>66</v>
      </c>
      <c r="H21" s="40">
        <v>61</v>
      </c>
      <c r="I21" s="40" t="s">
        <v>106</v>
      </c>
      <c r="J21" s="40">
        <v>132</v>
      </c>
      <c r="K21" s="85">
        <v>36460</v>
      </c>
      <c r="L21" s="40" t="s">
        <v>84</v>
      </c>
    </row>
    <row r="22" spans="2:12" ht="12.75">
      <c r="B22" s="40">
        <v>15</v>
      </c>
      <c r="C22" s="40" t="s">
        <v>107</v>
      </c>
      <c r="D22" s="40">
        <v>242</v>
      </c>
      <c r="E22" s="85">
        <v>22540</v>
      </c>
      <c r="F22" s="40" t="s">
        <v>78</v>
      </c>
      <c r="H22" s="40">
        <v>62</v>
      </c>
      <c r="I22" s="40" t="s">
        <v>108</v>
      </c>
      <c r="J22" s="40">
        <v>131</v>
      </c>
      <c r="K22" s="85">
        <v>38260</v>
      </c>
      <c r="L22" s="40" t="s">
        <v>70</v>
      </c>
    </row>
    <row r="23" spans="2:12" ht="12.75">
      <c r="B23" s="40">
        <v>16</v>
      </c>
      <c r="C23" s="40" t="s">
        <v>109</v>
      </c>
      <c r="D23" s="40">
        <v>242</v>
      </c>
      <c r="E23" s="85">
        <v>38229</v>
      </c>
      <c r="F23" s="40" t="s">
        <v>66</v>
      </c>
      <c r="H23" s="40">
        <v>63</v>
      </c>
      <c r="I23" s="40" t="s">
        <v>110</v>
      </c>
      <c r="J23" s="40">
        <v>129</v>
      </c>
      <c r="K23" s="85">
        <v>19627</v>
      </c>
      <c r="L23" s="40" t="s">
        <v>64</v>
      </c>
    </row>
    <row r="24" spans="2:12" ht="12.75">
      <c r="B24" s="40">
        <v>17</v>
      </c>
      <c r="C24" s="40" t="s">
        <v>111</v>
      </c>
      <c r="D24" s="40">
        <v>238</v>
      </c>
      <c r="E24" s="85">
        <v>36427</v>
      </c>
      <c r="F24" s="40" t="s">
        <v>112</v>
      </c>
      <c r="H24" s="40">
        <v>64</v>
      </c>
      <c r="I24" s="40" t="s">
        <v>113</v>
      </c>
      <c r="J24" s="40">
        <v>126</v>
      </c>
      <c r="K24" s="85">
        <v>19627</v>
      </c>
      <c r="L24" s="40" t="s">
        <v>64</v>
      </c>
    </row>
    <row r="25" spans="2:12" ht="12.75">
      <c r="B25" s="40">
        <v>18</v>
      </c>
      <c r="C25" s="40" t="s">
        <v>114</v>
      </c>
      <c r="D25" s="40">
        <v>234</v>
      </c>
      <c r="E25" s="85">
        <v>25801</v>
      </c>
      <c r="F25" s="40" t="s">
        <v>75</v>
      </c>
      <c r="H25" s="40">
        <v>65</v>
      </c>
      <c r="I25" s="40" t="s">
        <v>115</v>
      </c>
      <c r="J25" s="40">
        <v>122</v>
      </c>
      <c r="K25" s="85">
        <v>34387</v>
      </c>
      <c r="L25" s="40" t="s">
        <v>84</v>
      </c>
    </row>
    <row r="26" spans="2:12" ht="12.75">
      <c r="B26" s="40">
        <v>19</v>
      </c>
      <c r="C26" s="40" t="s">
        <v>116</v>
      </c>
      <c r="D26" s="40">
        <v>232</v>
      </c>
      <c r="E26" s="85">
        <v>38229</v>
      </c>
      <c r="F26" s="40" t="s">
        <v>66</v>
      </c>
      <c r="H26" s="40">
        <v>66</v>
      </c>
      <c r="I26" s="40" t="s">
        <v>117</v>
      </c>
      <c r="J26" s="40">
        <v>119</v>
      </c>
      <c r="K26" s="85">
        <v>32105</v>
      </c>
      <c r="L26" s="40" t="s">
        <v>84</v>
      </c>
    </row>
    <row r="27" spans="2:12" ht="12.75">
      <c r="B27" s="40">
        <v>20</v>
      </c>
      <c r="C27" s="40" t="s">
        <v>118</v>
      </c>
      <c r="D27" s="40">
        <v>230</v>
      </c>
      <c r="E27" s="85">
        <v>22540</v>
      </c>
      <c r="F27" s="40" t="s">
        <v>78</v>
      </c>
      <c r="H27" s="40">
        <v>67</v>
      </c>
      <c r="I27" s="40" t="s">
        <v>119</v>
      </c>
      <c r="J27" s="40">
        <v>119</v>
      </c>
      <c r="K27" s="85">
        <v>29934</v>
      </c>
      <c r="L27" s="40" t="s">
        <v>84</v>
      </c>
    </row>
    <row r="28" spans="2:12" ht="12.75">
      <c r="B28" s="40">
        <v>21</v>
      </c>
      <c r="C28" s="40" t="s">
        <v>120</v>
      </c>
      <c r="D28" s="40">
        <v>229</v>
      </c>
      <c r="E28" s="85">
        <v>29147</v>
      </c>
      <c r="F28" s="40" t="s">
        <v>91</v>
      </c>
      <c r="H28" s="40">
        <v>68</v>
      </c>
      <c r="I28" s="40" t="s">
        <v>121</v>
      </c>
      <c r="J28" s="40">
        <v>119</v>
      </c>
      <c r="K28" s="85">
        <v>29579</v>
      </c>
      <c r="L28" s="40" t="s">
        <v>84</v>
      </c>
    </row>
    <row r="29" spans="2:12" ht="12.75">
      <c r="B29" s="40">
        <v>22</v>
      </c>
      <c r="C29" s="40" t="s">
        <v>122</v>
      </c>
      <c r="D29" s="40">
        <v>225</v>
      </c>
      <c r="E29" s="85">
        <v>38229</v>
      </c>
      <c r="F29" s="40" t="s">
        <v>66</v>
      </c>
      <c r="H29" s="40">
        <v>69</v>
      </c>
      <c r="I29" s="40" t="s">
        <v>123</v>
      </c>
      <c r="J29" s="40">
        <v>118</v>
      </c>
      <c r="K29" s="85">
        <v>37975</v>
      </c>
      <c r="L29" s="40" t="s">
        <v>84</v>
      </c>
    </row>
    <row r="30" spans="2:12" ht="12.75">
      <c r="B30" s="40">
        <v>23</v>
      </c>
      <c r="C30" s="40" t="s">
        <v>124</v>
      </c>
      <c r="D30" s="40">
        <v>224</v>
      </c>
      <c r="E30" s="85">
        <v>22540</v>
      </c>
      <c r="F30" s="40" t="s">
        <v>78</v>
      </c>
      <c r="H30" s="40">
        <v>70</v>
      </c>
      <c r="I30" s="40" t="s">
        <v>125</v>
      </c>
      <c r="J30" s="40">
        <v>117</v>
      </c>
      <c r="K30" s="85">
        <v>29579</v>
      </c>
      <c r="L30" s="40" t="s">
        <v>84</v>
      </c>
    </row>
    <row r="31" spans="2:12" ht="12.75">
      <c r="B31" s="40">
        <v>24</v>
      </c>
      <c r="C31" s="40" t="s">
        <v>126</v>
      </c>
      <c r="D31" s="40">
        <v>218</v>
      </c>
      <c r="E31" s="85">
        <v>21810</v>
      </c>
      <c r="F31" s="40" t="s">
        <v>104</v>
      </c>
      <c r="H31" s="40">
        <v>71</v>
      </c>
      <c r="I31" s="40" t="s">
        <v>127</v>
      </c>
      <c r="J31" s="40">
        <v>115</v>
      </c>
      <c r="K31" s="85">
        <v>31291</v>
      </c>
      <c r="L31" s="40" t="s">
        <v>64</v>
      </c>
    </row>
    <row r="32" spans="2:12" ht="12.75">
      <c r="B32" s="40">
        <v>25</v>
      </c>
      <c r="C32" s="40" t="s">
        <v>128</v>
      </c>
      <c r="D32" s="40">
        <v>203</v>
      </c>
      <c r="E32" s="85">
        <v>29147</v>
      </c>
      <c r="F32" s="40" t="s">
        <v>91</v>
      </c>
      <c r="H32" s="40">
        <v>72</v>
      </c>
      <c r="I32" s="40" t="s">
        <v>129</v>
      </c>
      <c r="J32" s="40">
        <v>114</v>
      </c>
      <c r="K32" s="85">
        <v>29579</v>
      </c>
      <c r="L32" s="40" t="s">
        <v>84</v>
      </c>
    </row>
    <row r="33" spans="2:12" ht="12.75">
      <c r="B33" s="40">
        <v>26</v>
      </c>
      <c r="C33" s="40" t="s">
        <v>130</v>
      </c>
      <c r="D33" s="40">
        <v>200</v>
      </c>
      <c r="E33" s="85">
        <v>36737</v>
      </c>
      <c r="F33" s="40" t="s">
        <v>95</v>
      </c>
      <c r="H33" s="40">
        <v>73</v>
      </c>
      <c r="I33" s="40" t="s">
        <v>131</v>
      </c>
      <c r="J33" s="40">
        <v>114</v>
      </c>
      <c r="K33" s="85">
        <v>29147</v>
      </c>
      <c r="L33" s="40" t="s">
        <v>91</v>
      </c>
    </row>
    <row r="34" spans="2:12" ht="12.75">
      <c r="B34" s="40">
        <v>27</v>
      </c>
      <c r="C34" s="40" t="s">
        <v>132</v>
      </c>
      <c r="D34" s="40">
        <v>198</v>
      </c>
      <c r="E34" s="85">
        <v>35689</v>
      </c>
      <c r="F34" s="40" t="s">
        <v>82</v>
      </c>
      <c r="H34" s="40">
        <v>74</v>
      </c>
      <c r="I34" s="40" t="s">
        <v>133</v>
      </c>
      <c r="J34" s="40">
        <v>112</v>
      </c>
      <c r="K34" s="85">
        <v>30244</v>
      </c>
      <c r="L34" s="40" t="s">
        <v>84</v>
      </c>
    </row>
    <row r="35" spans="2:12" ht="12.75">
      <c r="B35" s="40">
        <v>28</v>
      </c>
      <c r="C35" s="40" t="s">
        <v>134</v>
      </c>
      <c r="D35" s="40">
        <v>196</v>
      </c>
      <c r="E35" s="85">
        <v>22540</v>
      </c>
      <c r="F35" s="40" t="s">
        <v>78</v>
      </c>
      <c r="H35" s="40">
        <v>75</v>
      </c>
      <c r="I35" s="40" t="s">
        <v>135</v>
      </c>
      <c r="J35" s="40">
        <v>112</v>
      </c>
      <c r="K35" s="85">
        <v>29579</v>
      </c>
      <c r="L35" s="40" t="s">
        <v>84</v>
      </c>
    </row>
    <row r="36" spans="2:12" ht="12.75">
      <c r="B36" s="40">
        <v>29</v>
      </c>
      <c r="C36" s="40" t="s">
        <v>136</v>
      </c>
      <c r="D36" s="40">
        <v>196</v>
      </c>
      <c r="E36" s="85">
        <v>23644</v>
      </c>
      <c r="F36" s="40" t="s">
        <v>91</v>
      </c>
      <c r="H36" s="40">
        <v>76</v>
      </c>
      <c r="I36" s="40" t="s">
        <v>137</v>
      </c>
      <c r="J36" s="40">
        <v>112</v>
      </c>
      <c r="K36" s="85">
        <v>38218</v>
      </c>
      <c r="L36" s="40" t="s">
        <v>88</v>
      </c>
    </row>
    <row r="37" spans="2:12" ht="12.75">
      <c r="B37" s="40">
        <v>30</v>
      </c>
      <c r="C37" s="40" t="s">
        <v>138</v>
      </c>
      <c r="D37" s="40">
        <v>192</v>
      </c>
      <c r="E37" s="85">
        <v>37145</v>
      </c>
      <c r="F37" s="40" t="s">
        <v>88</v>
      </c>
      <c r="H37" s="40">
        <v>77</v>
      </c>
      <c r="I37" s="40" t="s">
        <v>139</v>
      </c>
      <c r="J37" s="40">
        <v>111</v>
      </c>
      <c r="K37" s="85">
        <v>37893</v>
      </c>
      <c r="L37" s="40" t="s">
        <v>66</v>
      </c>
    </row>
    <row r="38" spans="2:12" ht="12.75">
      <c r="B38" s="40">
        <v>31</v>
      </c>
      <c r="C38" s="40" t="s">
        <v>140</v>
      </c>
      <c r="D38" s="40">
        <v>192</v>
      </c>
      <c r="E38" s="85">
        <v>34215</v>
      </c>
      <c r="F38" s="40" t="s">
        <v>64</v>
      </c>
      <c r="H38" s="40">
        <v>78</v>
      </c>
      <c r="I38" s="40" t="s">
        <v>141</v>
      </c>
      <c r="J38" s="40">
        <v>110</v>
      </c>
      <c r="K38" s="85">
        <v>29579</v>
      </c>
      <c r="L38" s="40" t="s">
        <v>84</v>
      </c>
    </row>
    <row r="39" spans="2:12" ht="12.75">
      <c r="B39" s="40">
        <v>32</v>
      </c>
      <c r="C39" s="40" t="s">
        <v>142</v>
      </c>
      <c r="D39" s="40">
        <v>190</v>
      </c>
      <c r="E39" s="85">
        <v>29147</v>
      </c>
      <c r="F39" s="40" t="s">
        <v>91</v>
      </c>
      <c r="H39" s="40">
        <v>79</v>
      </c>
      <c r="I39" s="40" t="s">
        <v>143</v>
      </c>
      <c r="J39" s="40">
        <v>109</v>
      </c>
      <c r="K39" s="85">
        <v>25600</v>
      </c>
      <c r="L39" s="40" t="s">
        <v>84</v>
      </c>
    </row>
    <row r="40" spans="2:12" ht="12.75">
      <c r="B40" s="40">
        <v>33</v>
      </c>
      <c r="C40" s="40" t="s">
        <v>144</v>
      </c>
      <c r="D40" s="40">
        <v>190</v>
      </c>
      <c r="E40" s="85">
        <v>28337</v>
      </c>
      <c r="F40" s="40" t="s">
        <v>145</v>
      </c>
      <c r="H40" s="40">
        <v>80</v>
      </c>
      <c r="I40" s="40" t="s">
        <v>146</v>
      </c>
      <c r="J40" s="40">
        <v>109</v>
      </c>
      <c r="K40" s="85">
        <v>38318</v>
      </c>
      <c r="L40" s="40" t="s">
        <v>84</v>
      </c>
    </row>
    <row r="41" spans="2:12" ht="12.75">
      <c r="B41" s="40">
        <v>34</v>
      </c>
      <c r="C41" s="40" t="s">
        <v>147</v>
      </c>
      <c r="D41" s="40">
        <v>185</v>
      </c>
      <c r="E41" s="85">
        <v>36427</v>
      </c>
      <c r="F41" s="40" t="s">
        <v>112</v>
      </c>
      <c r="H41" s="40">
        <v>81</v>
      </c>
      <c r="I41" s="40" t="s">
        <v>148</v>
      </c>
      <c r="J41" s="40">
        <v>108</v>
      </c>
      <c r="K41" s="85">
        <v>33524</v>
      </c>
      <c r="L41" s="40" t="s">
        <v>70</v>
      </c>
    </row>
    <row r="42" spans="2:12" ht="12.75">
      <c r="B42" s="40">
        <v>35</v>
      </c>
      <c r="C42" s="40" t="s">
        <v>149</v>
      </c>
      <c r="D42" s="40">
        <v>183</v>
      </c>
      <c r="E42" s="85">
        <v>27643</v>
      </c>
      <c r="F42" s="40" t="s">
        <v>150</v>
      </c>
      <c r="H42" s="40">
        <v>82</v>
      </c>
      <c r="I42" s="40" t="s">
        <v>151</v>
      </c>
      <c r="J42" s="40">
        <v>104</v>
      </c>
      <c r="K42" s="85">
        <v>38238</v>
      </c>
      <c r="L42" s="40" t="s">
        <v>112</v>
      </c>
    </row>
    <row r="43" spans="2:12" ht="12.75">
      <c r="B43" s="40">
        <v>36</v>
      </c>
      <c r="C43" s="40" t="s">
        <v>152</v>
      </c>
      <c r="D43" s="40">
        <v>182</v>
      </c>
      <c r="E43" s="85">
        <v>15982</v>
      </c>
      <c r="F43" s="40" t="s">
        <v>153</v>
      </c>
      <c r="H43" s="40">
        <v>83</v>
      </c>
      <c r="I43" s="40" t="s">
        <v>154</v>
      </c>
      <c r="J43" s="40">
        <v>103</v>
      </c>
      <c r="K43" s="85">
        <v>37877</v>
      </c>
      <c r="L43" s="40" t="s">
        <v>104</v>
      </c>
    </row>
    <row r="44" spans="2:12" ht="12.75">
      <c r="B44" s="40">
        <v>37</v>
      </c>
      <c r="C44" s="40" t="s">
        <v>155</v>
      </c>
      <c r="D44" s="40">
        <v>178</v>
      </c>
      <c r="E44" s="85">
        <v>38229</v>
      </c>
      <c r="F44" s="40" t="s">
        <v>66</v>
      </c>
      <c r="H44" s="40">
        <v>84</v>
      </c>
      <c r="I44" s="40" t="s">
        <v>156</v>
      </c>
      <c r="J44" s="40">
        <v>102</v>
      </c>
      <c r="K44" s="85">
        <v>38219</v>
      </c>
      <c r="L44" s="40" t="s">
        <v>88</v>
      </c>
    </row>
    <row r="45" spans="2:12" ht="12.75">
      <c r="B45" s="40">
        <v>38</v>
      </c>
      <c r="C45" s="40" t="s">
        <v>157</v>
      </c>
      <c r="D45" s="40">
        <v>177</v>
      </c>
      <c r="E45" s="85">
        <v>21819</v>
      </c>
      <c r="F45" s="40" t="s">
        <v>68</v>
      </c>
      <c r="H45" s="40">
        <v>85</v>
      </c>
      <c r="I45" s="40" t="s">
        <v>158</v>
      </c>
      <c r="J45" s="40">
        <v>97</v>
      </c>
      <c r="K45" s="85">
        <v>38219</v>
      </c>
      <c r="L45" s="40" t="s">
        <v>88</v>
      </c>
    </row>
    <row r="46" spans="2:12" ht="12.75">
      <c r="B46" s="40">
        <v>39</v>
      </c>
      <c r="C46" s="40" t="s">
        <v>159</v>
      </c>
      <c r="D46" s="40">
        <v>176</v>
      </c>
      <c r="E46" s="85">
        <v>27643</v>
      </c>
      <c r="F46" s="40" t="s">
        <v>150</v>
      </c>
      <c r="H46" s="40">
        <v>86</v>
      </c>
      <c r="I46" s="40" t="s">
        <v>160</v>
      </c>
      <c r="J46" s="40">
        <v>93</v>
      </c>
      <c r="K46" s="85">
        <v>38219</v>
      </c>
      <c r="L46" s="40" t="s">
        <v>88</v>
      </c>
    </row>
    <row r="47" spans="2:12" ht="12.75">
      <c r="B47" s="40">
        <v>40</v>
      </c>
      <c r="C47" s="40" t="s">
        <v>161</v>
      </c>
      <c r="D47" s="40">
        <v>176</v>
      </c>
      <c r="E47" s="85">
        <v>33508</v>
      </c>
      <c r="F47" s="40" t="s">
        <v>82</v>
      </c>
      <c r="H47" s="40">
        <v>87</v>
      </c>
      <c r="I47" s="40" t="s">
        <v>162</v>
      </c>
      <c r="J47" s="40">
        <v>93</v>
      </c>
      <c r="K47" s="85">
        <v>26558</v>
      </c>
      <c r="L47" s="40" t="s">
        <v>91</v>
      </c>
    </row>
    <row r="48" spans="2:12" ht="12.75">
      <c r="B48" s="40">
        <v>41</v>
      </c>
      <c r="C48" s="40" t="s">
        <v>163</v>
      </c>
      <c r="D48" s="40">
        <v>175</v>
      </c>
      <c r="E48" s="85">
        <v>19627</v>
      </c>
      <c r="F48" s="40" t="s">
        <v>64</v>
      </c>
      <c r="H48" s="40">
        <v>88</v>
      </c>
      <c r="I48" s="40" t="s">
        <v>164</v>
      </c>
      <c r="J48" s="40">
        <v>93</v>
      </c>
      <c r="K48" s="85">
        <v>36060</v>
      </c>
      <c r="L48" s="40" t="s">
        <v>165</v>
      </c>
    </row>
    <row r="49" spans="2:12" ht="12.75">
      <c r="B49" s="40">
        <v>42</v>
      </c>
      <c r="C49" s="40" t="s">
        <v>166</v>
      </c>
      <c r="D49" s="40">
        <v>174</v>
      </c>
      <c r="E49" s="85">
        <v>38228</v>
      </c>
      <c r="F49" s="40" t="s">
        <v>66</v>
      </c>
      <c r="H49" s="40">
        <v>89</v>
      </c>
      <c r="I49" s="40" t="s">
        <v>167</v>
      </c>
      <c r="J49" s="40">
        <v>92</v>
      </c>
      <c r="K49" s="85">
        <v>25796</v>
      </c>
      <c r="L49" s="40" t="s">
        <v>84</v>
      </c>
    </row>
    <row r="50" spans="2:12" ht="12.75">
      <c r="B50" s="40">
        <v>43</v>
      </c>
      <c r="C50" s="40" t="s">
        <v>168</v>
      </c>
      <c r="D50" s="40">
        <v>172</v>
      </c>
      <c r="E50" s="85">
        <v>19980</v>
      </c>
      <c r="F50" s="40" t="s">
        <v>169</v>
      </c>
      <c r="H50" s="40">
        <v>90</v>
      </c>
      <c r="I50" s="40" t="s">
        <v>170</v>
      </c>
      <c r="J50" s="40">
        <v>90</v>
      </c>
      <c r="K50" s="85">
        <v>38231</v>
      </c>
      <c r="L50" s="40" t="s">
        <v>66</v>
      </c>
    </row>
    <row r="51" spans="2:12" ht="12.75">
      <c r="B51" s="40">
        <v>44</v>
      </c>
      <c r="C51" s="40" t="s">
        <v>171</v>
      </c>
      <c r="D51" s="40">
        <v>169</v>
      </c>
      <c r="E51" s="85">
        <v>38229</v>
      </c>
      <c r="F51" s="40" t="s">
        <v>66</v>
      </c>
      <c r="H51" s="40">
        <v>91</v>
      </c>
      <c r="I51" s="40" t="s">
        <v>172</v>
      </c>
      <c r="J51" s="40">
        <v>85</v>
      </c>
      <c r="K51" s="85">
        <v>38238</v>
      </c>
      <c r="L51" s="40" t="s">
        <v>112</v>
      </c>
    </row>
    <row r="52" spans="2:12" ht="12.75">
      <c r="B52" s="40">
        <v>45</v>
      </c>
      <c r="C52" s="40" t="s">
        <v>173</v>
      </c>
      <c r="D52" s="40">
        <v>169</v>
      </c>
      <c r="E52" s="85">
        <v>38228</v>
      </c>
      <c r="F52" s="40" t="s">
        <v>66</v>
      </c>
      <c r="H52" s="40">
        <v>92</v>
      </c>
      <c r="I52" s="40" t="s">
        <v>174</v>
      </c>
      <c r="J52" s="40">
        <v>77</v>
      </c>
      <c r="K52" s="85">
        <v>38218</v>
      </c>
      <c r="L52" s="40" t="s">
        <v>88</v>
      </c>
    </row>
    <row r="53" spans="2:12" ht="12.75">
      <c r="B53" s="40">
        <v>46</v>
      </c>
      <c r="C53" s="40" t="s">
        <v>175</v>
      </c>
      <c r="D53" s="40">
        <v>158</v>
      </c>
      <c r="E53" s="85">
        <v>35277</v>
      </c>
      <c r="F53" s="40" t="s">
        <v>176</v>
      </c>
      <c r="H53" s="40">
        <v>93</v>
      </c>
      <c r="I53" s="40" t="s">
        <v>177</v>
      </c>
      <c r="J53" s="40">
        <v>71</v>
      </c>
      <c r="K53" s="85">
        <v>38219</v>
      </c>
      <c r="L53" s="40" t="s">
        <v>88</v>
      </c>
    </row>
    <row r="54" spans="2:12" ht="12.75">
      <c r="B54" s="40">
        <v>47</v>
      </c>
      <c r="C54" s="40" t="s">
        <v>178</v>
      </c>
      <c r="D54" s="40">
        <v>152</v>
      </c>
      <c r="E54" s="85">
        <v>22564</v>
      </c>
      <c r="F54" s="40" t="s">
        <v>179</v>
      </c>
      <c r="H54" s="40">
        <v>94</v>
      </c>
      <c r="I54" s="40" t="s">
        <v>180</v>
      </c>
      <c r="J54" s="40">
        <v>69</v>
      </c>
      <c r="K54" s="85">
        <v>38219</v>
      </c>
      <c r="L54" s="40" t="s">
        <v>88</v>
      </c>
    </row>
  </sheetData>
  <sheetProtection/>
  <mergeCells count="1">
    <mergeCell ref="B4:L5"/>
  </mergeCells>
  <printOptions/>
  <pageMargins left="0.787" right="0.787" top="0.984" bottom="0.984" header="0.512" footer="0.512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I1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2.50390625" style="0" customWidth="1"/>
    <col min="2" max="2" width="2.875" style="0" bestFit="1" customWidth="1"/>
    <col min="3" max="3" width="11.00390625" style="0" bestFit="1" customWidth="1"/>
    <col min="4" max="8" width="7.625" style="0" customWidth="1"/>
    <col min="9" max="9" width="10.00390625" style="0" bestFit="1" customWidth="1"/>
    <col min="10" max="10" width="6.125" style="0" customWidth="1"/>
  </cols>
  <sheetData>
    <row r="1" ht="13.5">
      <c r="A1" t="s">
        <v>181</v>
      </c>
    </row>
    <row r="4" spans="2:9" ht="12.75">
      <c r="B4" s="260" t="s">
        <v>36</v>
      </c>
      <c r="C4" s="260"/>
      <c r="D4" s="260"/>
      <c r="E4" s="260"/>
      <c r="F4" s="260"/>
      <c r="G4" s="260"/>
      <c r="H4" s="260"/>
      <c r="I4" s="260"/>
    </row>
    <row r="5" spans="2:9" ht="12.75">
      <c r="B5" s="260"/>
      <c r="C5" s="260"/>
      <c r="D5" s="260"/>
      <c r="E5" s="260"/>
      <c r="F5" s="260"/>
      <c r="G5" s="260"/>
      <c r="H5" s="260"/>
      <c r="I5" s="260"/>
    </row>
    <row r="6" ht="13.5" thickBot="1"/>
    <row r="7" spans="2:9" ht="13.5" thickBot="1">
      <c r="B7" s="252" t="s">
        <v>38</v>
      </c>
      <c r="C7" s="253"/>
      <c r="D7" s="54" t="s">
        <v>39</v>
      </c>
      <c r="E7" s="55" t="s">
        <v>40</v>
      </c>
      <c r="F7" s="55" t="s">
        <v>41</v>
      </c>
      <c r="G7" s="55" t="s">
        <v>42</v>
      </c>
      <c r="H7" s="56" t="s">
        <v>43</v>
      </c>
      <c r="I7" s="86" t="s">
        <v>44</v>
      </c>
    </row>
    <row r="8" spans="2:9" ht="12.75">
      <c r="B8" s="254" t="s">
        <v>47</v>
      </c>
      <c r="C8" s="87" t="s">
        <v>48</v>
      </c>
      <c r="D8" s="61">
        <v>37756</v>
      </c>
      <c r="E8" s="62">
        <v>38622</v>
      </c>
      <c r="F8" s="62">
        <v>40626</v>
      </c>
      <c r="G8" s="62">
        <v>42333</v>
      </c>
      <c r="H8" s="63">
        <v>43830</v>
      </c>
      <c r="I8" s="88">
        <f aca="true" t="shared" si="0" ref="I8:I15">SUM(D8:H8)</f>
        <v>203167</v>
      </c>
    </row>
    <row r="9" spans="2:9" ht="12.75">
      <c r="B9" s="255"/>
      <c r="C9" s="89" t="s">
        <v>49</v>
      </c>
      <c r="D9" s="67">
        <v>11452</v>
      </c>
      <c r="E9" s="68">
        <v>11403</v>
      </c>
      <c r="F9" s="68">
        <v>12446</v>
      </c>
      <c r="G9" s="68">
        <v>11965</v>
      </c>
      <c r="H9" s="69">
        <v>13749</v>
      </c>
      <c r="I9" s="90">
        <f t="shared" si="0"/>
        <v>61015</v>
      </c>
    </row>
    <row r="10" spans="2:9" ht="12.75">
      <c r="B10" s="255"/>
      <c r="C10" s="89" t="s">
        <v>50</v>
      </c>
      <c r="D10" s="67">
        <v>17311</v>
      </c>
      <c r="E10" s="68">
        <v>15379</v>
      </c>
      <c r="F10" s="68">
        <v>16054</v>
      </c>
      <c r="G10" s="68">
        <v>16310</v>
      </c>
      <c r="H10" s="69">
        <v>16616</v>
      </c>
      <c r="I10" s="90">
        <f t="shared" si="0"/>
        <v>81670</v>
      </c>
    </row>
    <row r="11" spans="2:9" ht="13.5" thickBot="1">
      <c r="B11" s="256"/>
      <c r="C11" s="91" t="s">
        <v>51</v>
      </c>
      <c r="D11" s="72">
        <f>SUM(D8:D10)</f>
        <v>66519</v>
      </c>
      <c r="E11" s="73">
        <f>SUM(E8:E10)</f>
        <v>65404</v>
      </c>
      <c r="F11" s="73">
        <f>SUM(F8:F10)</f>
        <v>69126</v>
      </c>
      <c r="G11" s="73">
        <f>SUM(G8:G10)</f>
        <v>70608</v>
      </c>
      <c r="H11" s="74">
        <f>SUM(H8:H10)</f>
        <v>74195</v>
      </c>
      <c r="I11" s="92">
        <f t="shared" si="0"/>
        <v>345852</v>
      </c>
    </row>
    <row r="12" spans="2:9" ht="12.75">
      <c r="B12" s="254" t="s">
        <v>52</v>
      </c>
      <c r="C12" s="87" t="s">
        <v>48</v>
      </c>
      <c r="D12" s="61">
        <v>1646</v>
      </c>
      <c r="E12" s="62">
        <v>1588</v>
      </c>
      <c r="F12" s="62">
        <v>1658</v>
      </c>
      <c r="G12" s="62">
        <v>1772</v>
      </c>
      <c r="H12" s="63">
        <v>1946</v>
      </c>
      <c r="I12" s="88">
        <f t="shared" si="0"/>
        <v>8610</v>
      </c>
    </row>
    <row r="13" spans="2:9" ht="12.75">
      <c r="B13" s="255"/>
      <c r="C13" s="89" t="s">
        <v>49</v>
      </c>
      <c r="D13" s="67">
        <v>80</v>
      </c>
      <c r="E13" s="68">
        <v>90</v>
      </c>
      <c r="F13" s="68">
        <v>88</v>
      </c>
      <c r="G13" s="68">
        <v>92</v>
      </c>
      <c r="H13" s="69">
        <v>90</v>
      </c>
      <c r="I13" s="90">
        <f t="shared" si="0"/>
        <v>440</v>
      </c>
    </row>
    <row r="14" spans="2:9" ht="12.75">
      <c r="B14" s="255"/>
      <c r="C14" s="89" t="s">
        <v>50</v>
      </c>
      <c r="D14" s="67">
        <v>1033</v>
      </c>
      <c r="E14" s="68">
        <v>1111</v>
      </c>
      <c r="F14" s="68">
        <v>1207</v>
      </c>
      <c r="G14" s="68">
        <v>1447</v>
      </c>
      <c r="H14" s="69">
        <v>1703</v>
      </c>
      <c r="I14" s="90">
        <f t="shared" si="0"/>
        <v>6501</v>
      </c>
    </row>
    <row r="15" spans="2:9" ht="13.5" thickBot="1">
      <c r="B15" s="261"/>
      <c r="C15" s="93" t="s">
        <v>53</v>
      </c>
      <c r="D15" s="72">
        <f>SUM(D12:D14)</f>
        <v>2759</v>
      </c>
      <c r="E15" s="73">
        <f>SUM(E12:E14)</f>
        <v>2789</v>
      </c>
      <c r="F15" s="73">
        <f>SUM(F12:F14)</f>
        <v>2953</v>
      </c>
      <c r="G15" s="73">
        <f>SUM(G12:G14)</f>
        <v>3311</v>
      </c>
      <c r="H15" s="74">
        <f>SUM(H12:H14)</f>
        <v>3739</v>
      </c>
      <c r="I15" s="94">
        <f t="shared" si="0"/>
        <v>15551</v>
      </c>
    </row>
    <row r="16" ht="12.75">
      <c r="I16" s="37" t="s">
        <v>37</v>
      </c>
    </row>
  </sheetData>
  <sheetProtection/>
  <mergeCells count="4">
    <mergeCell ref="B4:I5"/>
    <mergeCell ref="B7:C7"/>
    <mergeCell ref="B8:B11"/>
    <mergeCell ref="B12:B15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1" fitToWidth="1" orientation="portrait" paperSize="9" scale="88" r:id="rId2"/>
  <headerFooter alignWithMargins="0">
    <oddHeader>&amp;R&amp;D</oddHeader>
    <oddFooter>&amp;L経済産業省白書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M2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625" style="95" customWidth="1"/>
    <col min="2" max="3" width="6.625" style="95" customWidth="1"/>
    <col min="4" max="13" width="8.625" style="95" customWidth="1"/>
    <col min="14" max="16384" width="9.00390625" style="95" customWidth="1"/>
  </cols>
  <sheetData>
    <row r="1" ht="13.5">
      <c r="A1" s="95" t="s">
        <v>182</v>
      </c>
    </row>
    <row r="2" ht="13.5"/>
    <row r="3" ht="13.5"/>
    <row r="5" spans="2:13" ht="12.75">
      <c r="B5" s="264" t="s">
        <v>183</v>
      </c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</row>
    <row r="6" ht="13.5" thickBot="1">
      <c r="M6" s="96" t="s">
        <v>184</v>
      </c>
    </row>
    <row r="7" spans="2:13" ht="13.5" thickBot="1">
      <c r="B7" s="265"/>
      <c r="C7" s="266"/>
      <c r="D7" s="97" t="s">
        <v>185</v>
      </c>
      <c r="E7" s="97" t="s">
        <v>186</v>
      </c>
      <c r="F7" s="97" t="s">
        <v>187</v>
      </c>
      <c r="G7" s="97" t="s">
        <v>188</v>
      </c>
      <c r="H7" s="97" t="s">
        <v>189</v>
      </c>
      <c r="I7" s="97" t="s">
        <v>190</v>
      </c>
      <c r="J7" s="97" t="s">
        <v>191</v>
      </c>
      <c r="K7" s="97" t="s">
        <v>192</v>
      </c>
      <c r="L7" s="98" t="s">
        <v>193</v>
      </c>
      <c r="M7" s="99" t="s">
        <v>44</v>
      </c>
    </row>
    <row r="8" spans="2:13" ht="12.75">
      <c r="B8" s="267" t="s">
        <v>194</v>
      </c>
      <c r="C8" s="100" t="s">
        <v>10</v>
      </c>
      <c r="D8" s="101">
        <v>6138</v>
      </c>
      <c r="E8" s="101">
        <v>4485</v>
      </c>
      <c r="F8" s="101">
        <v>29005</v>
      </c>
      <c r="G8" s="101">
        <v>19765</v>
      </c>
      <c r="H8" s="101">
        <v>2774</v>
      </c>
      <c r="I8" s="101">
        <v>1214</v>
      </c>
      <c r="J8" s="101">
        <v>2059</v>
      </c>
      <c r="K8" s="101">
        <v>4095</v>
      </c>
      <c r="L8" s="102">
        <v>3724</v>
      </c>
      <c r="M8" s="103">
        <f>SUM(D8:L8)</f>
        <v>73259</v>
      </c>
    </row>
    <row r="9" spans="2:13" ht="12.75">
      <c r="B9" s="268"/>
      <c r="C9" s="105" t="s">
        <v>11</v>
      </c>
      <c r="D9" s="106">
        <v>4142</v>
      </c>
      <c r="E9" s="106">
        <v>3254</v>
      </c>
      <c r="F9" s="106">
        <v>24773</v>
      </c>
      <c r="G9" s="106">
        <v>18627</v>
      </c>
      <c r="H9" s="106">
        <v>2852</v>
      </c>
      <c r="I9" s="106">
        <v>643</v>
      </c>
      <c r="J9" s="106">
        <v>1703</v>
      </c>
      <c r="K9" s="106">
        <v>1206</v>
      </c>
      <c r="L9" s="107">
        <v>4963</v>
      </c>
      <c r="M9" s="108">
        <f>SUM(D9:L9)</f>
        <v>62163</v>
      </c>
    </row>
    <row r="10" spans="2:13" ht="12.75">
      <c r="B10" s="268"/>
      <c r="C10" s="105" t="s">
        <v>12</v>
      </c>
      <c r="D10" s="106">
        <v>4269</v>
      </c>
      <c r="E10" s="106">
        <v>4221</v>
      </c>
      <c r="F10" s="106">
        <v>26231</v>
      </c>
      <c r="G10" s="106">
        <v>23560</v>
      </c>
      <c r="H10" s="106">
        <v>2873</v>
      </c>
      <c r="I10" s="106">
        <v>2657</v>
      </c>
      <c r="J10" s="106">
        <v>2100</v>
      </c>
      <c r="K10" s="106">
        <v>1685</v>
      </c>
      <c r="L10" s="107">
        <v>4843</v>
      </c>
      <c r="M10" s="108">
        <f>SUM(D10:L10)</f>
        <v>72439</v>
      </c>
    </row>
    <row r="11" spans="2:13" ht="13.5" thickBot="1">
      <c r="B11" s="268"/>
      <c r="C11" s="109" t="s">
        <v>13</v>
      </c>
      <c r="D11" s="110">
        <v>4189</v>
      </c>
      <c r="E11" s="110">
        <v>4266</v>
      </c>
      <c r="F11" s="110">
        <v>27107</v>
      </c>
      <c r="G11" s="110">
        <v>20992</v>
      </c>
      <c r="H11" s="110">
        <v>3056</v>
      </c>
      <c r="I11" s="110">
        <v>828</v>
      </c>
      <c r="J11" s="110">
        <v>1743</v>
      </c>
      <c r="K11" s="110">
        <v>1741</v>
      </c>
      <c r="L11" s="111">
        <v>4054</v>
      </c>
      <c r="M11" s="112">
        <f>SUM(D11:L11)</f>
        <v>67976</v>
      </c>
    </row>
    <row r="12" spans="2:13" ht="14.25" thickBot="1" thickTop="1">
      <c r="B12" s="269"/>
      <c r="C12" s="113" t="s">
        <v>195</v>
      </c>
      <c r="D12" s="114">
        <f>SUM(D8:D11)</f>
        <v>18738</v>
      </c>
      <c r="E12" s="114">
        <f aca="true" t="shared" si="0" ref="E12:M12">SUM(E8:E11)</f>
        <v>16226</v>
      </c>
      <c r="F12" s="114">
        <f t="shared" si="0"/>
        <v>107116</v>
      </c>
      <c r="G12" s="114">
        <f t="shared" si="0"/>
        <v>82944</v>
      </c>
      <c r="H12" s="114">
        <f t="shared" si="0"/>
        <v>11555</v>
      </c>
      <c r="I12" s="114">
        <f t="shared" si="0"/>
        <v>5342</v>
      </c>
      <c r="J12" s="114">
        <f t="shared" si="0"/>
        <v>7605</v>
      </c>
      <c r="K12" s="114">
        <f t="shared" si="0"/>
        <v>8727</v>
      </c>
      <c r="L12" s="115">
        <f t="shared" si="0"/>
        <v>17584</v>
      </c>
      <c r="M12" s="116">
        <f t="shared" si="0"/>
        <v>275837</v>
      </c>
    </row>
    <row r="13" spans="2:13" ht="12.75">
      <c r="B13" s="270" t="s">
        <v>196</v>
      </c>
      <c r="C13" s="117" t="s">
        <v>10</v>
      </c>
      <c r="D13" s="118">
        <v>9114</v>
      </c>
      <c r="E13" s="118">
        <v>4345</v>
      </c>
      <c r="F13" s="118">
        <v>30752</v>
      </c>
      <c r="G13" s="118">
        <v>22850</v>
      </c>
      <c r="H13" s="118">
        <v>2939</v>
      </c>
      <c r="I13" s="118">
        <v>2134</v>
      </c>
      <c r="J13" s="118">
        <v>2263</v>
      </c>
      <c r="K13" s="118">
        <v>5227</v>
      </c>
      <c r="L13" s="119">
        <v>7472</v>
      </c>
      <c r="M13" s="120">
        <f>SUM(D13:L13)</f>
        <v>87096</v>
      </c>
    </row>
    <row r="14" spans="2:13" ht="12.75">
      <c r="B14" s="271"/>
      <c r="C14" s="105" t="s">
        <v>11</v>
      </c>
      <c r="D14" s="106">
        <v>4567</v>
      </c>
      <c r="E14" s="106">
        <v>4258</v>
      </c>
      <c r="F14" s="106">
        <v>29225</v>
      </c>
      <c r="G14" s="106">
        <v>21992</v>
      </c>
      <c r="H14" s="106">
        <v>3053</v>
      </c>
      <c r="I14" s="106">
        <v>1907</v>
      </c>
      <c r="J14" s="106">
        <v>2092</v>
      </c>
      <c r="K14" s="106">
        <v>1330</v>
      </c>
      <c r="L14" s="107">
        <v>4361</v>
      </c>
      <c r="M14" s="108">
        <f>SUM(D14:L14)</f>
        <v>72785</v>
      </c>
    </row>
    <row r="15" spans="2:13" ht="12.75">
      <c r="B15" s="271"/>
      <c r="C15" s="105" t="s">
        <v>12</v>
      </c>
      <c r="D15" s="106">
        <v>6307</v>
      </c>
      <c r="E15" s="106">
        <v>5081</v>
      </c>
      <c r="F15" s="106">
        <v>26615</v>
      </c>
      <c r="G15" s="106">
        <v>22165</v>
      </c>
      <c r="H15" s="106">
        <v>2928</v>
      </c>
      <c r="I15" s="106">
        <v>1625</v>
      </c>
      <c r="J15" s="106">
        <v>2312</v>
      </c>
      <c r="K15" s="106">
        <v>2428</v>
      </c>
      <c r="L15" s="107">
        <v>4648</v>
      </c>
      <c r="M15" s="108">
        <f>SUM(D15:L15)</f>
        <v>74109</v>
      </c>
    </row>
    <row r="16" spans="2:13" ht="13.5" thickBot="1">
      <c r="B16" s="271"/>
      <c r="C16" s="109" t="s">
        <v>13</v>
      </c>
      <c r="D16" s="110">
        <v>4879</v>
      </c>
      <c r="E16" s="110">
        <v>5074</v>
      </c>
      <c r="F16" s="110">
        <v>26817</v>
      </c>
      <c r="G16" s="110">
        <v>19218</v>
      </c>
      <c r="H16" s="110">
        <v>2943</v>
      </c>
      <c r="I16" s="110">
        <v>1166</v>
      </c>
      <c r="J16" s="110">
        <v>1962</v>
      </c>
      <c r="K16" s="110">
        <v>1853</v>
      </c>
      <c r="L16" s="111">
        <v>8631</v>
      </c>
      <c r="M16" s="112">
        <f>SUM(D16:L16)</f>
        <v>72543</v>
      </c>
    </row>
    <row r="17" spans="2:13" ht="13.5" thickTop="1">
      <c r="B17" s="271"/>
      <c r="C17" s="117" t="s">
        <v>195</v>
      </c>
      <c r="D17" s="121">
        <f>SUM(D13:D16)</f>
        <v>24867</v>
      </c>
      <c r="E17" s="121">
        <f aca="true" t="shared" si="1" ref="E17:M17">SUM(E13:E16)</f>
        <v>18758</v>
      </c>
      <c r="F17" s="121">
        <f t="shared" si="1"/>
        <v>113409</v>
      </c>
      <c r="G17" s="121">
        <f t="shared" si="1"/>
        <v>86225</v>
      </c>
      <c r="H17" s="121">
        <f t="shared" si="1"/>
        <v>11863</v>
      </c>
      <c r="I17" s="121">
        <f t="shared" si="1"/>
        <v>6832</v>
      </c>
      <c r="J17" s="121">
        <f t="shared" si="1"/>
        <v>8629</v>
      </c>
      <c r="K17" s="121">
        <f t="shared" si="1"/>
        <v>10838</v>
      </c>
      <c r="L17" s="122">
        <f t="shared" si="1"/>
        <v>25112</v>
      </c>
      <c r="M17" s="123">
        <f t="shared" si="1"/>
        <v>306533</v>
      </c>
    </row>
    <row r="18" spans="2:13" ht="13.5" thickBot="1">
      <c r="B18" s="272"/>
      <c r="C18" s="124" t="s">
        <v>197</v>
      </c>
      <c r="D18" s="125">
        <f>D17/$M$17</f>
        <v>0.0811234027005249</v>
      </c>
      <c r="E18" s="125">
        <f aca="true" t="shared" si="2" ref="E18:M18">E17/$M$17</f>
        <v>0.061194063934388795</v>
      </c>
      <c r="F18" s="125">
        <f t="shared" si="2"/>
        <v>0.3699732165867949</v>
      </c>
      <c r="G18" s="125">
        <f t="shared" si="2"/>
        <v>0.28129108448356294</v>
      </c>
      <c r="H18" s="125">
        <f t="shared" si="2"/>
        <v>0.03870056405020014</v>
      </c>
      <c r="I18" s="125">
        <f t="shared" si="2"/>
        <v>0.022287975519764594</v>
      </c>
      <c r="J18" s="125">
        <f t="shared" si="2"/>
        <v>0.02815031334309846</v>
      </c>
      <c r="K18" s="125">
        <f t="shared" si="2"/>
        <v>0.0353567152639357</v>
      </c>
      <c r="L18" s="126">
        <f t="shared" si="2"/>
        <v>0.08192266411772958</v>
      </c>
      <c r="M18" s="127">
        <f t="shared" si="2"/>
        <v>1</v>
      </c>
    </row>
    <row r="19" spans="2:13" ht="13.5" thickBot="1">
      <c r="B19" s="262" t="s">
        <v>198</v>
      </c>
      <c r="C19" s="263"/>
      <c r="D19" s="129" t="str">
        <f>IF((D17-D12)/D17&lt;10%,"▼","○")</f>
        <v>○</v>
      </c>
      <c r="E19" s="129" t="str">
        <f aca="true" t="shared" si="3" ref="E19:M19">IF((E17-E12)/E17&lt;10%,"▼","○")</f>
        <v>○</v>
      </c>
      <c r="F19" s="129" t="str">
        <f t="shared" si="3"/>
        <v>▼</v>
      </c>
      <c r="G19" s="129" t="str">
        <f t="shared" si="3"/>
        <v>▼</v>
      </c>
      <c r="H19" s="129" t="str">
        <f t="shared" si="3"/>
        <v>▼</v>
      </c>
      <c r="I19" s="129" t="str">
        <f t="shared" si="3"/>
        <v>○</v>
      </c>
      <c r="J19" s="129" t="str">
        <f t="shared" si="3"/>
        <v>○</v>
      </c>
      <c r="K19" s="129" t="str">
        <f t="shared" si="3"/>
        <v>○</v>
      </c>
      <c r="L19" s="130" t="str">
        <f t="shared" si="3"/>
        <v>○</v>
      </c>
      <c r="M19" s="131" t="str">
        <f t="shared" si="3"/>
        <v>○</v>
      </c>
    </row>
    <row r="20" spans="2:13" ht="13.5" thickBot="1">
      <c r="B20" s="262" t="s">
        <v>9</v>
      </c>
      <c r="C20" s="263"/>
      <c r="D20" s="224">
        <f>RANK(D17,$D$17:$L$17,0)</f>
        <v>4</v>
      </c>
      <c r="E20" s="225">
        <f aca="true" t="shared" si="4" ref="E20:L20">RANK(E17,$D$17:$L$17,0)</f>
        <v>5</v>
      </c>
      <c r="F20" s="225">
        <f t="shared" si="4"/>
        <v>1</v>
      </c>
      <c r="G20" s="225">
        <f t="shared" si="4"/>
        <v>2</v>
      </c>
      <c r="H20" s="225">
        <f t="shared" si="4"/>
        <v>6</v>
      </c>
      <c r="I20" s="225">
        <f t="shared" si="4"/>
        <v>9</v>
      </c>
      <c r="J20" s="225">
        <f t="shared" si="4"/>
        <v>8</v>
      </c>
      <c r="K20" s="225">
        <f t="shared" si="4"/>
        <v>7</v>
      </c>
      <c r="L20" s="226">
        <f t="shared" si="4"/>
        <v>3</v>
      </c>
      <c r="M20" s="227"/>
    </row>
  </sheetData>
  <sheetProtection/>
  <mergeCells count="6">
    <mergeCell ref="B19:C19"/>
    <mergeCell ref="B20:C20"/>
    <mergeCell ref="B5:M5"/>
    <mergeCell ref="B7:C7"/>
    <mergeCell ref="B8:B12"/>
    <mergeCell ref="B13:B18"/>
  </mergeCells>
  <printOptions/>
  <pageMargins left="0.787" right="0.787" top="0.984" bottom="0.984" header="0.512" footer="0.512"/>
  <pageSetup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N19"/>
  <sheetViews>
    <sheetView zoomScalePageLayoutView="0" workbookViewId="0" topLeftCell="A1">
      <selection activeCell="A1" sqref="A1"/>
    </sheetView>
  </sheetViews>
  <sheetFormatPr defaultColWidth="9.00390625" defaultRowHeight="13.5"/>
  <cols>
    <col min="2" max="2" width="10.625" style="0" customWidth="1"/>
    <col min="3" max="3" width="5.625" style="0" customWidth="1"/>
    <col min="4" max="14" width="7.625" style="0" customWidth="1"/>
  </cols>
  <sheetData>
    <row r="1" ht="13.5">
      <c r="A1" t="s">
        <v>199</v>
      </c>
    </row>
    <row r="4" spans="2:14" ht="13.5" thickBot="1">
      <c r="B4" s="95" t="s">
        <v>200</v>
      </c>
      <c r="N4" s="96" t="s">
        <v>201</v>
      </c>
    </row>
    <row r="5" spans="2:14" ht="15" customHeight="1" thickTop="1">
      <c r="B5" s="273" t="s">
        <v>202</v>
      </c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5"/>
    </row>
    <row r="6" spans="2:14" ht="15" customHeight="1" thickBot="1">
      <c r="B6" s="276"/>
      <c r="C6" s="277"/>
      <c r="D6" s="277"/>
      <c r="E6" s="277"/>
      <c r="F6" s="277"/>
      <c r="G6" s="277"/>
      <c r="H6" s="277"/>
      <c r="I6" s="277"/>
      <c r="J6" s="277"/>
      <c r="K6" s="277"/>
      <c r="L6" s="277"/>
      <c r="M6" s="277"/>
      <c r="N6" s="278"/>
    </row>
    <row r="7" ht="15" customHeight="1" thickTop="1"/>
    <row r="8" spans="2:14" ht="15" customHeight="1">
      <c r="B8" s="279"/>
      <c r="C8" s="280" t="s">
        <v>203</v>
      </c>
      <c r="D8" s="281" t="s">
        <v>204</v>
      </c>
      <c r="E8" s="282"/>
      <c r="F8" s="282"/>
      <c r="G8" s="282"/>
      <c r="H8" s="282"/>
      <c r="I8" s="283"/>
      <c r="J8" s="281" t="s">
        <v>205</v>
      </c>
      <c r="K8" s="282"/>
      <c r="L8" s="282"/>
      <c r="M8" s="282"/>
      <c r="N8" s="283"/>
    </row>
    <row r="9" spans="2:14" ht="15" customHeight="1">
      <c r="B9" s="279"/>
      <c r="C9" s="280"/>
      <c r="D9" s="132" t="s">
        <v>197</v>
      </c>
      <c r="E9" s="132" t="s">
        <v>10</v>
      </c>
      <c r="F9" s="132" t="s">
        <v>11</v>
      </c>
      <c r="G9" s="132" t="s">
        <v>12</v>
      </c>
      <c r="H9" s="132" t="s">
        <v>13</v>
      </c>
      <c r="I9" s="132" t="s">
        <v>195</v>
      </c>
      <c r="J9" s="132" t="s">
        <v>10</v>
      </c>
      <c r="K9" s="132" t="s">
        <v>11</v>
      </c>
      <c r="L9" s="132" t="s">
        <v>12</v>
      </c>
      <c r="M9" s="132" t="s">
        <v>13</v>
      </c>
      <c r="N9" s="132" t="s">
        <v>195</v>
      </c>
    </row>
    <row r="10" spans="2:14" ht="15" customHeight="1">
      <c r="B10" s="105" t="s">
        <v>185</v>
      </c>
      <c r="C10" s="133" t="str">
        <f aca="true" t="shared" si="0" ref="C10:C19">IF((I10-N10)/I10&lt;10%,"▼","○")</f>
        <v>○</v>
      </c>
      <c r="D10" s="134">
        <f aca="true" t="shared" si="1" ref="D10:D19">I10/$I$19</f>
        <v>0.0811234027005249</v>
      </c>
      <c r="E10" s="135">
        <v>9114</v>
      </c>
      <c r="F10" s="135">
        <v>4567</v>
      </c>
      <c r="G10" s="135">
        <v>6307</v>
      </c>
      <c r="H10" s="135">
        <v>4879</v>
      </c>
      <c r="I10" s="136">
        <f aca="true" t="shared" si="2" ref="I10:I19">SUM(E10:H10)</f>
        <v>24867</v>
      </c>
      <c r="J10" s="135">
        <v>6138</v>
      </c>
      <c r="K10" s="135">
        <v>4142</v>
      </c>
      <c r="L10" s="135">
        <v>4269</v>
      </c>
      <c r="M10" s="135">
        <v>4189</v>
      </c>
      <c r="N10" s="135">
        <f aca="true" t="shared" si="3" ref="N10:N19">SUM(J10:M10)</f>
        <v>18738</v>
      </c>
    </row>
    <row r="11" spans="2:14" ht="15" customHeight="1">
      <c r="B11" s="105" t="s">
        <v>186</v>
      </c>
      <c r="C11" s="133" t="str">
        <f t="shared" si="0"/>
        <v>○</v>
      </c>
      <c r="D11" s="134">
        <f t="shared" si="1"/>
        <v>0.061194063934388795</v>
      </c>
      <c r="E11" s="135">
        <v>4345</v>
      </c>
      <c r="F11" s="135">
        <v>4258</v>
      </c>
      <c r="G11" s="135">
        <v>5081</v>
      </c>
      <c r="H11" s="135">
        <v>5074</v>
      </c>
      <c r="I11" s="136">
        <f t="shared" si="2"/>
        <v>18758</v>
      </c>
      <c r="J11" s="135">
        <v>4485</v>
      </c>
      <c r="K11" s="135">
        <v>3254</v>
      </c>
      <c r="L11" s="135">
        <v>4221</v>
      </c>
      <c r="M11" s="135">
        <v>4266</v>
      </c>
      <c r="N11" s="135">
        <f t="shared" si="3"/>
        <v>16226</v>
      </c>
    </row>
    <row r="12" spans="2:14" ht="15" customHeight="1">
      <c r="B12" s="105" t="s">
        <v>187</v>
      </c>
      <c r="C12" s="133" t="str">
        <f t="shared" si="0"/>
        <v>▼</v>
      </c>
      <c r="D12" s="134">
        <f t="shared" si="1"/>
        <v>0.3699732165867949</v>
      </c>
      <c r="E12" s="135">
        <v>30752</v>
      </c>
      <c r="F12" s="135">
        <v>29225</v>
      </c>
      <c r="G12" s="135">
        <v>26615</v>
      </c>
      <c r="H12" s="135">
        <v>26817</v>
      </c>
      <c r="I12" s="136">
        <f t="shared" si="2"/>
        <v>113409</v>
      </c>
      <c r="J12" s="135">
        <v>29005</v>
      </c>
      <c r="K12" s="135">
        <v>24773</v>
      </c>
      <c r="L12" s="135">
        <v>26231</v>
      </c>
      <c r="M12" s="135">
        <v>27107</v>
      </c>
      <c r="N12" s="135">
        <f t="shared" si="3"/>
        <v>107116</v>
      </c>
    </row>
    <row r="13" spans="2:14" ht="15" customHeight="1">
      <c r="B13" s="105" t="s">
        <v>188</v>
      </c>
      <c r="C13" s="133" t="str">
        <f t="shared" si="0"/>
        <v>▼</v>
      </c>
      <c r="D13" s="134">
        <f t="shared" si="1"/>
        <v>0.28129108448356294</v>
      </c>
      <c r="E13" s="135">
        <v>22850</v>
      </c>
      <c r="F13" s="135">
        <v>21992</v>
      </c>
      <c r="G13" s="135">
        <v>22165</v>
      </c>
      <c r="H13" s="135">
        <v>19218</v>
      </c>
      <c r="I13" s="136">
        <f t="shared" si="2"/>
        <v>86225</v>
      </c>
      <c r="J13" s="135">
        <v>19765</v>
      </c>
      <c r="K13" s="135">
        <v>18627</v>
      </c>
      <c r="L13" s="135">
        <v>23560</v>
      </c>
      <c r="M13" s="135">
        <v>20992</v>
      </c>
      <c r="N13" s="135">
        <f t="shared" si="3"/>
        <v>82944</v>
      </c>
    </row>
    <row r="14" spans="2:14" ht="15" customHeight="1">
      <c r="B14" s="105" t="s">
        <v>189</v>
      </c>
      <c r="C14" s="133" t="str">
        <f t="shared" si="0"/>
        <v>▼</v>
      </c>
      <c r="D14" s="134">
        <f t="shared" si="1"/>
        <v>0.03870056405020014</v>
      </c>
      <c r="E14" s="135">
        <v>2939</v>
      </c>
      <c r="F14" s="135">
        <v>3053</v>
      </c>
      <c r="G14" s="135">
        <v>2928</v>
      </c>
      <c r="H14" s="135">
        <v>2943</v>
      </c>
      <c r="I14" s="136">
        <f t="shared" si="2"/>
        <v>11863</v>
      </c>
      <c r="J14" s="135">
        <v>2774</v>
      </c>
      <c r="K14" s="135">
        <v>2852</v>
      </c>
      <c r="L14" s="135">
        <v>2873</v>
      </c>
      <c r="M14" s="135">
        <v>3056</v>
      </c>
      <c r="N14" s="135">
        <f t="shared" si="3"/>
        <v>11555</v>
      </c>
    </row>
    <row r="15" spans="2:14" ht="15" customHeight="1">
      <c r="B15" s="105" t="s">
        <v>190</v>
      </c>
      <c r="C15" s="133" t="str">
        <f t="shared" si="0"/>
        <v>○</v>
      </c>
      <c r="D15" s="134">
        <f t="shared" si="1"/>
        <v>0.022287975519764594</v>
      </c>
      <c r="E15" s="135">
        <v>2134</v>
      </c>
      <c r="F15" s="135">
        <v>1907</v>
      </c>
      <c r="G15" s="135">
        <v>1625</v>
      </c>
      <c r="H15" s="135">
        <v>1166</v>
      </c>
      <c r="I15" s="136">
        <f t="shared" si="2"/>
        <v>6832</v>
      </c>
      <c r="J15" s="135">
        <v>1214</v>
      </c>
      <c r="K15" s="135">
        <v>643</v>
      </c>
      <c r="L15" s="135">
        <v>2657</v>
      </c>
      <c r="M15" s="135">
        <v>828</v>
      </c>
      <c r="N15" s="135">
        <f t="shared" si="3"/>
        <v>5342</v>
      </c>
    </row>
    <row r="16" spans="2:14" ht="15" customHeight="1">
      <c r="B16" s="105" t="s">
        <v>191</v>
      </c>
      <c r="C16" s="133" t="str">
        <f t="shared" si="0"/>
        <v>○</v>
      </c>
      <c r="D16" s="134">
        <f t="shared" si="1"/>
        <v>0.02815031334309846</v>
      </c>
      <c r="E16" s="135">
        <v>2263</v>
      </c>
      <c r="F16" s="135">
        <v>2092</v>
      </c>
      <c r="G16" s="135">
        <v>2312</v>
      </c>
      <c r="H16" s="135">
        <v>1962</v>
      </c>
      <c r="I16" s="136">
        <f t="shared" si="2"/>
        <v>8629</v>
      </c>
      <c r="J16" s="135">
        <v>2059</v>
      </c>
      <c r="K16" s="135">
        <v>1703</v>
      </c>
      <c r="L16" s="135">
        <v>2100</v>
      </c>
      <c r="M16" s="135">
        <v>1743</v>
      </c>
      <c r="N16" s="135">
        <f t="shared" si="3"/>
        <v>7605</v>
      </c>
    </row>
    <row r="17" spans="2:14" ht="15" customHeight="1">
      <c r="B17" s="105" t="s">
        <v>192</v>
      </c>
      <c r="C17" s="133" t="str">
        <f t="shared" si="0"/>
        <v>○</v>
      </c>
      <c r="D17" s="134">
        <f t="shared" si="1"/>
        <v>0.0353567152639357</v>
      </c>
      <c r="E17" s="135">
        <v>5227</v>
      </c>
      <c r="F17" s="135">
        <v>1330</v>
      </c>
      <c r="G17" s="135">
        <v>2428</v>
      </c>
      <c r="H17" s="135">
        <v>1853</v>
      </c>
      <c r="I17" s="136">
        <f t="shared" si="2"/>
        <v>10838</v>
      </c>
      <c r="J17" s="135">
        <v>4095</v>
      </c>
      <c r="K17" s="135">
        <v>1206</v>
      </c>
      <c r="L17" s="135">
        <v>1685</v>
      </c>
      <c r="M17" s="135">
        <v>1741</v>
      </c>
      <c r="N17" s="135">
        <f t="shared" si="3"/>
        <v>8727</v>
      </c>
    </row>
    <row r="18" spans="2:14" ht="15" customHeight="1">
      <c r="B18" s="105" t="s">
        <v>193</v>
      </c>
      <c r="C18" s="133" t="str">
        <f t="shared" si="0"/>
        <v>○</v>
      </c>
      <c r="D18" s="134">
        <f t="shared" si="1"/>
        <v>0.08192266411772958</v>
      </c>
      <c r="E18" s="135">
        <v>7472</v>
      </c>
      <c r="F18" s="135">
        <v>4361</v>
      </c>
      <c r="G18" s="135">
        <v>4648</v>
      </c>
      <c r="H18" s="135">
        <v>8631</v>
      </c>
      <c r="I18" s="136">
        <f t="shared" si="2"/>
        <v>25112</v>
      </c>
      <c r="J18" s="135">
        <v>3724</v>
      </c>
      <c r="K18" s="135">
        <v>4963</v>
      </c>
      <c r="L18" s="135">
        <v>4843</v>
      </c>
      <c r="M18" s="135">
        <v>4054</v>
      </c>
      <c r="N18" s="135">
        <f t="shared" si="3"/>
        <v>17584</v>
      </c>
    </row>
    <row r="19" spans="2:14" ht="15" customHeight="1">
      <c r="B19" s="105" t="s">
        <v>44</v>
      </c>
      <c r="C19" s="133" t="str">
        <f t="shared" si="0"/>
        <v>○</v>
      </c>
      <c r="D19" s="134">
        <f t="shared" si="1"/>
        <v>1</v>
      </c>
      <c r="E19" s="135">
        <f>SUM(E10:E18)</f>
        <v>87096</v>
      </c>
      <c r="F19" s="135">
        <f>SUM(F10:F18)</f>
        <v>72785</v>
      </c>
      <c r="G19" s="135">
        <f>SUM(G10:G18)</f>
        <v>74109</v>
      </c>
      <c r="H19" s="135">
        <f>SUM(H10:H18)</f>
        <v>72543</v>
      </c>
      <c r="I19" s="136">
        <f t="shared" si="2"/>
        <v>306533</v>
      </c>
      <c r="J19" s="135">
        <f>SUM(J10:J18)</f>
        <v>73259</v>
      </c>
      <c r="K19" s="135">
        <f>SUM(K10:K18)</f>
        <v>62163</v>
      </c>
      <c r="L19" s="135">
        <f>SUM(L10:L18)</f>
        <v>72439</v>
      </c>
      <c r="M19" s="135">
        <f>SUM(M10:M18)</f>
        <v>67976</v>
      </c>
      <c r="N19" s="135">
        <f t="shared" si="3"/>
        <v>275837</v>
      </c>
    </row>
  </sheetData>
  <sheetProtection/>
  <mergeCells count="5">
    <mergeCell ref="B5:N6"/>
    <mergeCell ref="B8:B9"/>
    <mergeCell ref="C8:C9"/>
    <mergeCell ref="D8:I8"/>
    <mergeCell ref="J8:N8"/>
  </mergeCells>
  <printOptions/>
  <pageMargins left="0.787" right="0.787" top="0.984" bottom="0.984" header="0.512" footer="0.512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M14"/>
  <sheetViews>
    <sheetView zoomScalePageLayoutView="0" workbookViewId="0" topLeftCell="A4">
      <selection activeCell="A1" sqref="A1"/>
    </sheetView>
  </sheetViews>
  <sheetFormatPr defaultColWidth="9.00390625" defaultRowHeight="13.5"/>
  <sheetData>
    <row r="1" ht="13.5">
      <c r="A1" t="s">
        <v>206</v>
      </c>
    </row>
    <row r="2" ht="13.5">
      <c r="A2" t="s">
        <v>207</v>
      </c>
    </row>
    <row r="3" ht="14.25" thickBot="1"/>
    <row r="4" spans="2:13" ht="13.5" thickBot="1">
      <c r="B4" s="265"/>
      <c r="C4" s="266"/>
      <c r="D4" s="97" t="s">
        <v>185</v>
      </c>
      <c r="E4" s="97" t="s">
        <v>186</v>
      </c>
      <c r="F4" s="97" t="s">
        <v>187</v>
      </c>
      <c r="G4" s="97" t="s">
        <v>188</v>
      </c>
      <c r="H4" s="97" t="s">
        <v>189</v>
      </c>
      <c r="I4" s="97" t="s">
        <v>190</v>
      </c>
      <c r="J4" s="97" t="s">
        <v>191</v>
      </c>
      <c r="K4" s="97" t="s">
        <v>192</v>
      </c>
      <c r="L4" s="98" t="s">
        <v>193</v>
      </c>
      <c r="M4" s="99" t="s">
        <v>44</v>
      </c>
    </row>
    <row r="5" spans="2:13" ht="12.75">
      <c r="B5" s="267" t="s">
        <v>194</v>
      </c>
      <c r="C5" s="100" t="s">
        <v>10</v>
      </c>
      <c r="D5" s="101">
        <v>6138</v>
      </c>
      <c r="E5" s="101">
        <v>4485</v>
      </c>
      <c r="F5" s="101">
        <v>29005</v>
      </c>
      <c r="G5" s="101">
        <v>19765</v>
      </c>
      <c r="H5" s="101">
        <v>2774</v>
      </c>
      <c r="I5" s="101">
        <v>1214</v>
      </c>
      <c r="J5" s="101">
        <v>2059</v>
      </c>
      <c r="K5" s="101">
        <v>4095</v>
      </c>
      <c r="L5" s="102">
        <v>3724</v>
      </c>
      <c r="M5" s="103">
        <f>SUM(D5:L5)</f>
        <v>73259</v>
      </c>
    </row>
    <row r="6" spans="2:13" ht="12.75">
      <c r="B6" s="268"/>
      <c r="C6" s="105" t="s">
        <v>11</v>
      </c>
      <c r="D6" s="106">
        <v>4142</v>
      </c>
      <c r="E6" s="106">
        <v>3254</v>
      </c>
      <c r="F6" s="106">
        <v>24773</v>
      </c>
      <c r="G6" s="106">
        <v>18627</v>
      </c>
      <c r="H6" s="106">
        <v>2852</v>
      </c>
      <c r="I6" s="106">
        <v>643</v>
      </c>
      <c r="J6" s="106">
        <v>1703</v>
      </c>
      <c r="K6" s="106">
        <v>1206</v>
      </c>
      <c r="L6" s="107">
        <v>4963</v>
      </c>
      <c r="M6" s="108">
        <f>SUM(D6:L6)</f>
        <v>62163</v>
      </c>
    </row>
    <row r="7" spans="2:13" ht="12.75">
      <c r="B7" s="268"/>
      <c r="C7" s="105" t="s">
        <v>12</v>
      </c>
      <c r="D7" s="106">
        <v>4269</v>
      </c>
      <c r="E7" s="106">
        <v>4221</v>
      </c>
      <c r="F7" s="106">
        <v>26231</v>
      </c>
      <c r="G7" s="106">
        <v>23560</v>
      </c>
      <c r="H7" s="106">
        <v>2873</v>
      </c>
      <c r="I7" s="106">
        <v>2657</v>
      </c>
      <c r="J7" s="106">
        <v>2100</v>
      </c>
      <c r="K7" s="106">
        <v>1685</v>
      </c>
      <c r="L7" s="107">
        <v>4843</v>
      </c>
      <c r="M7" s="108">
        <f>SUM(D7:L7)</f>
        <v>72439</v>
      </c>
    </row>
    <row r="8" spans="2:13" ht="13.5" thickBot="1">
      <c r="B8" s="268"/>
      <c r="C8" s="109" t="s">
        <v>13</v>
      </c>
      <c r="D8" s="110">
        <v>4189</v>
      </c>
      <c r="E8" s="110">
        <v>4266</v>
      </c>
      <c r="F8" s="110">
        <v>27107</v>
      </c>
      <c r="G8" s="110">
        <v>20992</v>
      </c>
      <c r="H8" s="110">
        <v>3056</v>
      </c>
      <c r="I8" s="110">
        <v>828</v>
      </c>
      <c r="J8" s="110">
        <v>1743</v>
      </c>
      <c r="K8" s="110">
        <v>1741</v>
      </c>
      <c r="L8" s="111">
        <v>4054</v>
      </c>
      <c r="M8" s="112">
        <f>SUM(D8:L8)</f>
        <v>67976</v>
      </c>
    </row>
    <row r="9" spans="2:13" ht="14.25" thickBot="1" thickTop="1">
      <c r="B9" s="269"/>
      <c r="C9" s="113" t="s">
        <v>195</v>
      </c>
      <c r="D9" s="114">
        <f>SUM(D5:D8)</f>
        <v>18738</v>
      </c>
      <c r="E9" s="114">
        <f aca="true" t="shared" si="0" ref="E9:M9">SUM(E5:E8)</f>
        <v>16226</v>
      </c>
      <c r="F9" s="114">
        <f t="shared" si="0"/>
        <v>107116</v>
      </c>
      <c r="G9" s="114">
        <f t="shared" si="0"/>
        <v>82944</v>
      </c>
      <c r="H9" s="114">
        <f t="shared" si="0"/>
        <v>11555</v>
      </c>
      <c r="I9" s="114">
        <f t="shared" si="0"/>
        <v>5342</v>
      </c>
      <c r="J9" s="114">
        <f t="shared" si="0"/>
        <v>7605</v>
      </c>
      <c r="K9" s="114">
        <f t="shared" si="0"/>
        <v>8727</v>
      </c>
      <c r="L9" s="115">
        <f t="shared" si="0"/>
        <v>17584</v>
      </c>
      <c r="M9" s="116">
        <f t="shared" si="0"/>
        <v>275837</v>
      </c>
    </row>
    <row r="10" spans="2:13" ht="13.5" customHeight="1">
      <c r="B10" s="284" t="s">
        <v>196</v>
      </c>
      <c r="C10" s="100" t="s">
        <v>10</v>
      </c>
      <c r="D10" s="101">
        <v>9114</v>
      </c>
      <c r="E10" s="101">
        <v>4345</v>
      </c>
      <c r="F10" s="101">
        <v>30752</v>
      </c>
      <c r="G10" s="101">
        <v>22850</v>
      </c>
      <c r="H10" s="101">
        <v>2939</v>
      </c>
      <c r="I10" s="101">
        <v>2134</v>
      </c>
      <c r="J10" s="101">
        <v>2263</v>
      </c>
      <c r="K10" s="101">
        <v>5227</v>
      </c>
      <c r="L10" s="102">
        <v>7472</v>
      </c>
      <c r="M10" s="103">
        <f>SUM(D10:L10)</f>
        <v>87096</v>
      </c>
    </row>
    <row r="11" spans="2:13" ht="12.75">
      <c r="B11" s="285"/>
      <c r="C11" s="105" t="s">
        <v>11</v>
      </c>
      <c r="D11" s="106">
        <v>4567</v>
      </c>
      <c r="E11" s="106">
        <v>4258</v>
      </c>
      <c r="F11" s="106">
        <v>29225</v>
      </c>
      <c r="G11" s="106">
        <v>21992</v>
      </c>
      <c r="H11" s="106">
        <v>3053</v>
      </c>
      <c r="I11" s="106">
        <v>1907</v>
      </c>
      <c r="J11" s="106">
        <v>2092</v>
      </c>
      <c r="K11" s="106">
        <v>1330</v>
      </c>
      <c r="L11" s="107">
        <v>4361</v>
      </c>
      <c r="M11" s="108">
        <f>SUM(D11:L11)</f>
        <v>72785</v>
      </c>
    </row>
    <row r="12" spans="2:13" ht="12.75">
      <c r="B12" s="285"/>
      <c r="C12" s="105" t="s">
        <v>12</v>
      </c>
      <c r="D12" s="106">
        <v>6307</v>
      </c>
      <c r="E12" s="106">
        <v>5081</v>
      </c>
      <c r="F12" s="106">
        <v>26615</v>
      </c>
      <c r="G12" s="106">
        <v>22165</v>
      </c>
      <c r="H12" s="106">
        <v>2928</v>
      </c>
      <c r="I12" s="106">
        <v>1625</v>
      </c>
      <c r="J12" s="106">
        <v>2312</v>
      </c>
      <c r="K12" s="106">
        <v>2428</v>
      </c>
      <c r="L12" s="107">
        <v>4648</v>
      </c>
      <c r="M12" s="108">
        <f>SUM(D12:L12)</f>
        <v>74109</v>
      </c>
    </row>
    <row r="13" spans="2:13" ht="13.5" thickBot="1">
      <c r="B13" s="285"/>
      <c r="C13" s="109" t="s">
        <v>13</v>
      </c>
      <c r="D13" s="110">
        <v>4879</v>
      </c>
      <c r="E13" s="110">
        <v>5074</v>
      </c>
      <c r="F13" s="110">
        <v>26817</v>
      </c>
      <c r="G13" s="110">
        <v>19218</v>
      </c>
      <c r="H13" s="110">
        <v>2943</v>
      </c>
      <c r="I13" s="110">
        <v>1166</v>
      </c>
      <c r="J13" s="110">
        <v>1962</v>
      </c>
      <c r="K13" s="110">
        <v>1853</v>
      </c>
      <c r="L13" s="111">
        <v>8631</v>
      </c>
      <c r="M13" s="112">
        <f>SUM(D13:L13)</f>
        <v>72543</v>
      </c>
    </row>
    <row r="14" spans="2:13" ht="14.25" thickBot="1" thickTop="1">
      <c r="B14" s="286"/>
      <c r="C14" s="113" t="s">
        <v>195</v>
      </c>
      <c r="D14" s="137">
        <f>SUM(D10:D13)</f>
        <v>24867</v>
      </c>
      <c r="E14" s="137">
        <f aca="true" t="shared" si="1" ref="E14:M14">SUM(E10:E13)</f>
        <v>18758</v>
      </c>
      <c r="F14" s="137">
        <f t="shared" si="1"/>
        <v>113409</v>
      </c>
      <c r="G14" s="137">
        <f t="shared" si="1"/>
        <v>86225</v>
      </c>
      <c r="H14" s="137">
        <f t="shared" si="1"/>
        <v>11863</v>
      </c>
      <c r="I14" s="137">
        <f t="shared" si="1"/>
        <v>6832</v>
      </c>
      <c r="J14" s="137">
        <f t="shared" si="1"/>
        <v>8629</v>
      </c>
      <c r="K14" s="137">
        <f t="shared" si="1"/>
        <v>10838</v>
      </c>
      <c r="L14" s="138">
        <f t="shared" si="1"/>
        <v>25112</v>
      </c>
      <c r="M14" s="139">
        <f t="shared" si="1"/>
        <v>306533</v>
      </c>
    </row>
  </sheetData>
  <sheetProtection/>
  <mergeCells count="3">
    <mergeCell ref="B4:C4"/>
    <mergeCell ref="B5:B9"/>
    <mergeCell ref="B10:B14"/>
  </mergeCells>
  <printOptions horizontalCentered="1"/>
  <pageMargins left="0.7874015748031497" right="0.7874015748031497" top="1.1811023622047245" bottom="1.1811023622047245" header="0.5118110236220472" footer="0.5118110236220472"/>
  <pageSetup fitToHeight="1" fitToWidth="1" orientation="landscape" paperSize="9" scale="93" r:id="rId2"/>
  <headerFooter alignWithMargins="0">
    <oddHeader>&amp;L内閣府&amp;R経済社会総合研究所</oddHeader>
    <oddFooter>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N/T</Manager>
  <Company>本音のＣＡＤ・ＣＡＭ</Company>
  <HyperlinkBase>http://ms-excel.jp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CS３級　模擬試験</dc:title>
  <dc:subject>独学で学ぶEXCEL</dc:subject>
  <dc:creator>N/T</dc:creator>
  <cp:keywords/>
  <dc:description/>
  <cp:lastModifiedBy>a</cp:lastModifiedBy>
  <dcterms:created xsi:type="dcterms:W3CDTF">2007-06-08T09:22:21Z</dcterms:created>
  <dcterms:modified xsi:type="dcterms:W3CDTF">2008-04-29T08:58:07Z</dcterms:modified>
  <cp:category/>
  <cp:version/>
  <cp:contentType/>
  <cp:contentStatus/>
</cp:coreProperties>
</file>