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480" yWindow="15" windowWidth="14295" windowHeight="9450"/>
  </bookViews>
  <sheets>
    <sheet name="練習課題" sheetId="15" r:id="rId1"/>
    <sheet name="練習解答" sheetId="16" r:id="rId2"/>
    <sheet name="課題" sheetId="8" r:id="rId3"/>
    <sheet name="課題２" sheetId="9" r:id="rId4"/>
    <sheet name="課題３" sheetId="10" r:id="rId5"/>
    <sheet name="解答" sheetId="11" r:id="rId6"/>
    <sheet name="解答２" sheetId="12" r:id="rId7"/>
    <sheet name="解答３" sheetId="13" r:id="rId8"/>
    <sheet name="設定" sheetId="14" r:id="rId9"/>
  </sheets>
  <calcPr calcId="162913"/>
</workbook>
</file>

<file path=xl/calcChain.xml><?xml version="1.0" encoding="utf-8"?>
<calcChain xmlns="http://schemas.openxmlformats.org/spreadsheetml/2006/main">
  <c r="K48" i="16" l="1"/>
  <c r="J48" i="16"/>
  <c r="I48" i="16"/>
  <c r="H48" i="16"/>
  <c r="G48" i="16"/>
  <c r="F48" i="16"/>
  <c r="K47" i="16"/>
  <c r="I47" i="16"/>
  <c r="H47" i="16"/>
  <c r="G47" i="16"/>
  <c r="J47" i="16" s="1"/>
  <c r="F47" i="16"/>
  <c r="K46" i="16"/>
  <c r="J46" i="16"/>
  <c r="I46" i="16"/>
  <c r="H46" i="16"/>
  <c r="G46" i="16"/>
  <c r="F46" i="16"/>
  <c r="K45" i="16"/>
  <c r="I45" i="16"/>
  <c r="H45" i="16"/>
  <c r="G45" i="16"/>
  <c r="J45" i="16" s="1"/>
  <c r="F45" i="16"/>
  <c r="K44" i="16"/>
  <c r="J44" i="16"/>
  <c r="I44" i="16"/>
  <c r="H44" i="16"/>
  <c r="G44" i="16"/>
  <c r="F44" i="16"/>
  <c r="K43" i="16"/>
  <c r="I43" i="16"/>
  <c r="H43" i="16"/>
  <c r="G43" i="16"/>
  <c r="J43" i="16" s="1"/>
  <c r="F43" i="16"/>
  <c r="K42" i="16"/>
  <c r="J42" i="16"/>
  <c r="I42" i="16"/>
  <c r="H42" i="16"/>
  <c r="G42" i="16"/>
  <c r="F42" i="16"/>
  <c r="K41" i="16"/>
  <c r="I41" i="16"/>
  <c r="H41" i="16"/>
  <c r="G41" i="16"/>
  <c r="J41" i="16" s="1"/>
  <c r="F41" i="16"/>
  <c r="H27" i="16"/>
  <c r="F27" i="16"/>
  <c r="D27" i="16"/>
  <c r="H26" i="16"/>
  <c r="E26" i="16"/>
  <c r="G26" i="16" s="1"/>
  <c r="I26" i="16" s="1"/>
  <c r="H25" i="16"/>
  <c r="E25" i="16"/>
  <c r="G25" i="16" s="1"/>
  <c r="I25" i="16" s="1"/>
  <c r="H24" i="16"/>
  <c r="E24" i="16"/>
  <c r="G24" i="16" s="1"/>
  <c r="I24" i="16" s="1"/>
  <c r="H23" i="16"/>
  <c r="E23" i="16"/>
  <c r="G23" i="16" s="1"/>
  <c r="I23" i="16" s="1"/>
  <c r="H22" i="16"/>
  <c r="E22" i="16"/>
  <c r="G22" i="16" s="1"/>
  <c r="I22" i="16" s="1"/>
  <c r="H21" i="16"/>
  <c r="E21" i="16"/>
  <c r="G21" i="16" s="1"/>
  <c r="I21" i="16" s="1"/>
  <c r="H20" i="16"/>
  <c r="E20" i="16"/>
  <c r="E27" i="16" s="1"/>
  <c r="D13" i="16"/>
  <c r="F12" i="16" s="1"/>
  <c r="C13" i="16"/>
  <c r="E12" i="16"/>
  <c r="E11" i="16"/>
  <c r="E10" i="16"/>
  <c r="F9" i="16"/>
  <c r="E9" i="16"/>
  <c r="E8" i="16"/>
  <c r="F7" i="16"/>
  <c r="E7" i="16"/>
  <c r="E6" i="16"/>
  <c r="I27" i="15"/>
  <c r="H27" i="15"/>
  <c r="G27" i="15"/>
  <c r="F27" i="15"/>
  <c r="E27" i="15"/>
  <c r="D27" i="15"/>
  <c r="D13" i="15"/>
  <c r="C13" i="15"/>
  <c r="I24" i="13"/>
  <c r="H24" i="13"/>
  <c r="L23" i="13"/>
  <c r="K23" i="13"/>
  <c r="M23" i="13" s="1"/>
  <c r="J23" i="13"/>
  <c r="D23" i="13"/>
  <c r="L22" i="13"/>
  <c r="K22" i="13"/>
  <c r="M22" i="13" s="1"/>
  <c r="J22" i="13"/>
  <c r="D22" i="13"/>
  <c r="L21" i="13"/>
  <c r="K21" i="13"/>
  <c r="M21" i="13" s="1"/>
  <c r="J21" i="13"/>
  <c r="D21" i="13"/>
  <c r="L20" i="13"/>
  <c r="K20" i="13"/>
  <c r="M20" i="13" s="1"/>
  <c r="J20" i="13"/>
  <c r="D20" i="13"/>
  <c r="L19" i="13"/>
  <c r="K19" i="13"/>
  <c r="M19" i="13" s="1"/>
  <c r="J19" i="13"/>
  <c r="D19" i="13"/>
  <c r="L18" i="13"/>
  <c r="K18" i="13"/>
  <c r="J18" i="13"/>
  <c r="D18" i="13"/>
  <c r="L17" i="13"/>
  <c r="K17" i="13"/>
  <c r="J17" i="13"/>
  <c r="D17" i="13"/>
  <c r="L16" i="13"/>
  <c r="K16" i="13"/>
  <c r="J16" i="13"/>
  <c r="D16" i="13"/>
  <c r="L15" i="13"/>
  <c r="L24" i="13" s="1"/>
  <c r="K15" i="13"/>
  <c r="K24" i="13" s="1"/>
  <c r="J15" i="13"/>
  <c r="D15" i="13"/>
  <c r="B12" i="13"/>
  <c r="F25" i="12"/>
  <c r="H25" i="12" s="1"/>
  <c r="E25" i="12"/>
  <c r="G25" i="12" s="1"/>
  <c r="F24" i="12"/>
  <c r="H24" i="12" s="1"/>
  <c r="E24" i="12"/>
  <c r="G24" i="12" s="1"/>
  <c r="F23" i="12"/>
  <c r="H23" i="12" s="1"/>
  <c r="E23" i="12"/>
  <c r="G23" i="12" s="1"/>
  <c r="F22" i="12"/>
  <c r="H22" i="12" s="1"/>
  <c r="E22" i="12"/>
  <c r="G22" i="12" s="1"/>
  <c r="F21" i="12"/>
  <c r="H21" i="12" s="1"/>
  <c r="E21" i="12"/>
  <c r="G21" i="12" s="1"/>
  <c r="F20" i="12"/>
  <c r="H20" i="12" s="1"/>
  <c r="E20" i="12"/>
  <c r="G20" i="12" s="1"/>
  <c r="F19" i="12"/>
  <c r="H19" i="12" s="1"/>
  <c r="E19" i="12"/>
  <c r="G19" i="12" s="1"/>
  <c r="F18" i="12"/>
  <c r="H18" i="12" s="1"/>
  <c r="E18" i="12"/>
  <c r="G18" i="12" s="1"/>
  <c r="F17" i="12"/>
  <c r="H17" i="12" s="1"/>
  <c r="E17" i="12"/>
  <c r="G17" i="12" s="1"/>
  <c r="F16" i="12"/>
  <c r="H16" i="12" s="1"/>
  <c r="E16" i="12"/>
  <c r="G16" i="12" s="1"/>
  <c r="B14" i="12"/>
  <c r="I30" i="11"/>
  <c r="D30" i="11"/>
  <c r="C30" i="11"/>
  <c r="G29" i="11"/>
  <c r="F29" i="11"/>
  <c r="E29" i="11"/>
  <c r="J29" i="11" s="1"/>
  <c r="G28" i="11"/>
  <c r="F28" i="11"/>
  <c r="H28" i="11" s="1"/>
  <c r="E28" i="11"/>
  <c r="J28" i="11" s="1"/>
  <c r="G27" i="11"/>
  <c r="F27" i="11"/>
  <c r="E27" i="11"/>
  <c r="J27" i="11" s="1"/>
  <c r="G26" i="11"/>
  <c r="F26" i="11"/>
  <c r="H26" i="11" s="1"/>
  <c r="E26" i="11"/>
  <c r="J26" i="11" s="1"/>
  <c r="G25" i="11"/>
  <c r="F25" i="11"/>
  <c r="E25" i="11"/>
  <c r="J25" i="11" s="1"/>
  <c r="G24" i="11"/>
  <c r="F24" i="11"/>
  <c r="H24" i="11" s="1"/>
  <c r="E24" i="11"/>
  <c r="J24" i="11" s="1"/>
  <c r="G23" i="11"/>
  <c r="F23" i="11"/>
  <c r="E23" i="11"/>
  <c r="J23" i="11" s="1"/>
  <c r="G22" i="11"/>
  <c r="F22" i="11"/>
  <c r="H22" i="11" s="1"/>
  <c r="E22" i="11"/>
  <c r="J22" i="11" s="1"/>
  <c r="G21" i="11"/>
  <c r="F21" i="11"/>
  <c r="E21" i="11"/>
  <c r="J21" i="11" s="1"/>
  <c r="G20" i="11"/>
  <c r="F20" i="11"/>
  <c r="H20" i="11" s="1"/>
  <c r="E20" i="11"/>
  <c r="J20" i="11" s="1"/>
  <c r="G19" i="11"/>
  <c r="F19" i="11"/>
  <c r="E19" i="11"/>
  <c r="J19" i="11" s="1"/>
  <c r="G18" i="11"/>
  <c r="F18" i="11"/>
  <c r="E18" i="11"/>
  <c r="E11" i="11"/>
  <c r="M24" i="10"/>
  <c r="L24" i="10"/>
  <c r="K24" i="10"/>
  <c r="I24" i="10"/>
  <c r="H24" i="10"/>
  <c r="J30" i="8"/>
  <c r="I30" i="8"/>
  <c r="H30" i="8"/>
  <c r="G30" i="8"/>
  <c r="E30" i="8"/>
  <c r="D30" i="8"/>
  <c r="C30" i="8"/>
  <c r="F29" i="8"/>
  <c r="F28" i="8"/>
  <c r="F27" i="8"/>
  <c r="F26" i="8"/>
  <c r="F25" i="8"/>
  <c r="F24" i="8"/>
  <c r="F23" i="8"/>
  <c r="F22" i="8"/>
  <c r="F21" i="8"/>
  <c r="F20" i="8"/>
  <c r="F19" i="8"/>
  <c r="F18" i="8"/>
  <c r="F11" i="16" l="1"/>
  <c r="F6" i="16"/>
  <c r="F8" i="16"/>
  <c r="F10" i="16"/>
  <c r="G20" i="16"/>
  <c r="F30" i="8"/>
  <c r="E30" i="11"/>
  <c r="H19" i="11"/>
  <c r="H23" i="11"/>
  <c r="H27" i="11"/>
  <c r="M16" i="13"/>
  <c r="M17" i="13"/>
  <c r="M18" i="13"/>
  <c r="F30" i="11"/>
  <c r="G30" i="11"/>
  <c r="H21" i="11"/>
  <c r="H25" i="11"/>
  <c r="H29" i="11"/>
  <c r="H18" i="11"/>
  <c r="J18" i="11"/>
  <c r="J30" i="11" s="1"/>
  <c r="M15" i="13"/>
  <c r="G27" i="16" l="1"/>
  <c r="I20" i="16"/>
  <c r="I27" i="16" s="1"/>
  <c r="H30" i="11"/>
  <c r="M24" i="13"/>
  <c r="N15" i="13" s="1"/>
  <c r="N17" i="13" l="1"/>
  <c r="N19" i="13"/>
  <c r="N21" i="13"/>
  <c r="N23" i="13"/>
  <c r="N16" i="13"/>
  <c r="N18" i="13"/>
  <c r="N20" i="13"/>
  <c r="N22" i="13"/>
</calcChain>
</file>

<file path=xl/sharedStrings.xml><?xml version="1.0" encoding="utf-8"?>
<sst xmlns="http://schemas.openxmlformats.org/spreadsheetml/2006/main" count="333" uniqueCount="130">
  <si>
    <t>下図のとおりの表を作成しなさい。</t>
    <rPh sb="0" eb="2">
      <t>カズ</t>
    </rPh>
    <rPh sb="7" eb="8">
      <t>ヒョウ</t>
    </rPh>
    <rPh sb="9" eb="11">
      <t>サクセイ</t>
    </rPh>
    <phoneticPr fontId="4"/>
  </si>
  <si>
    <t>条件</t>
    <rPh sb="0" eb="2">
      <t>ジョウケン</t>
    </rPh>
    <phoneticPr fontId="4"/>
  </si>
  <si>
    <r>
      <t>・1</t>
    </r>
    <r>
      <rPr>
        <sz val="11"/>
        <rFont val="ＭＳ Ｐゴシック"/>
        <family val="3"/>
        <charset val="128"/>
      </rPr>
      <t>1-13</t>
    </r>
    <r>
      <rPr>
        <sz val="11"/>
        <rFont val="ＭＳ Ｐゴシック"/>
        <family val="3"/>
        <charset val="128"/>
      </rPr>
      <t>行と</t>
    </r>
    <r>
      <rPr>
        <sz val="11"/>
        <rFont val="ＭＳ Ｐゴシック"/>
        <family val="3"/>
        <charset val="128"/>
      </rPr>
      <t>15-30</t>
    </r>
    <r>
      <rPr>
        <sz val="11"/>
        <rFont val="ＭＳ Ｐゴシック"/>
        <family val="3"/>
        <charset val="128"/>
      </rPr>
      <t>行の行高は１５、１４行は行高５</t>
    </r>
    <rPh sb="6" eb="7">
      <t>ギョウ</t>
    </rPh>
    <rPh sb="13" eb="14">
      <t>ギョウ</t>
    </rPh>
    <rPh sb="15" eb="16">
      <t>ギョウ</t>
    </rPh>
    <rPh sb="16" eb="17">
      <t>コウ</t>
    </rPh>
    <rPh sb="23" eb="24">
      <t>ギョウ</t>
    </rPh>
    <rPh sb="25" eb="26">
      <t>ギョウ</t>
    </rPh>
    <rPh sb="26" eb="27">
      <t>コウ</t>
    </rPh>
    <phoneticPr fontId="4"/>
  </si>
  <si>
    <r>
      <t>・Ａ列の幅は２、B</t>
    </r>
    <r>
      <rPr>
        <sz val="11"/>
        <rFont val="ＭＳ Ｐゴシック"/>
        <family val="3"/>
        <charset val="128"/>
      </rPr>
      <t>:J列</t>
    </r>
    <r>
      <rPr>
        <sz val="11"/>
        <rFont val="ＭＳ Ｐゴシック"/>
        <family val="3"/>
        <charset val="128"/>
      </rPr>
      <t>は自動調整とする</t>
    </r>
    <rPh sb="2" eb="3">
      <t>レツ</t>
    </rPh>
    <rPh sb="4" eb="5">
      <t>ハバ</t>
    </rPh>
    <rPh sb="11" eb="12">
      <t>レツ</t>
    </rPh>
    <rPh sb="13" eb="15">
      <t>ジドウ</t>
    </rPh>
    <rPh sb="15" eb="17">
      <t>チョウセイ</t>
    </rPh>
    <phoneticPr fontId="4"/>
  </si>
  <si>
    <t>・タイトルは28P、HGP行書体、背景は青で枠線は太線、J15のセルと連動。</t>
    <rPh sb="13" eb="16">
      <t>ギョウショタイ</t>
    </rPh>
    <rPh sb="17" eb="19">
      <t>ハイケイ</t>
    </rPh>
    <rPh sb="20" eb="21">
      <t>アオ</t>
    </rPh>
    <rPh sb="22" eb="24">
      <t>ワクセン</t>
    </rPh>
    <rPh sb="25" eb="27">
      <t>フトセン</t>
    </rPh>
    <rPh sb="35" eb="37">
      <t>レンドウ</t>
    </rPh>
    <phoneticPr fontId="4"/>
  </si>
  <si>
    <t>・タイトル以外の文字サイズは１０ポイント</t>
    <rPh sb="5" eb="7">
      <t>イガイ</t>
    </rPh>
    <rPh sb="8" eb="10">
      <t>モジ</t>
    </rPh>
    <phoneticPr fontId="4"/>
  </si>
  <si>
    <t>・セル装飾は図のとおりとする</t>
    <rPh sb="3" eb="5">
      <t>ソウショク</t>
    </rPh>
    <rPh sb="6" eb="7">
      <t>ズ</t>
    </rPh>
    <phoneticPr fontId="4"/>
  </si>
  <si>
    <t>・仕入額は売上額に仕入掛率を掛けた額とし、利益は売上から仕入額を引いた額とする。</t>
    <rPh sb="1" eb="3">
      <t>シイレ</t>
    </rPh>
    <rPh sb="3" eb="4">
      <t>ガク</t>
    </rPh>
    <rPh sb="5" eb="7">
      <t>ウリアゲ</t>
    </rPh>
    <rPh sb="7" eb="8">
      <t>ガク</t>
    </rPh>
    <rPh sb="9" eb="11">
      <t>シイレ</t>
    </rPh>
    <rPh sb="11" eb="13">
      <t>カケリツ</t>
    </rPh>
    <rPh sb="14" eb="15">
      <t>カ</t>
    </rPh>
    <rPh sb="17" eb="18">
      <t>ガク</t>
    </rPh>
    <rPh sb="21" eb="23">
      <t>リエキ</t>
    </rPh>
    <rPh sb="24" eb="26">
      <t>ウリアゲ</t>
    </rPh>
    <rPh sb="28" eb="30">
      <t>シイレ</t>
    </rPh>
    <rPh sb="30" eb="31">
      <t>ガク</t>
    </rPh>
    <rPh sb="32" eb="33">
      <t>ヒ</t>
    </rPh>
    <rPh sb="35" eb="36">
      <t>ガク</t>
    </rPh>
    <phoneticPr fontId="4"/>
  </si>
  <si>
    <t>・データの不足部は全て数式で補うこと。</t>
    <rPh sb="5" eb="7">
      <t>フソク</t>
    </rPh>
    <rPh sb="7" eb="8">
      <t>ブ</t>
    </rPh>
    <rPh sb="9" eb="10">
      <t>スベ</t>
    </rPh>
    <rPh sb="11" eb="13">
      <t>スウシキ</t>
    </rPh>
    <rPh sb="14" eb="15">
      <t>オギナ</t>
    </rPh>
    <phoneticPr fontId="4"/>
  </si>
  <si>
    <t>仕入掛率</t>
    <rPh sb="0" eb="2">
      <t>シイレ</t>
    </rPh>
    <rPh sb="2" eb="4">
      <t>カケリツ</t>
    </rPh>
    <phoneticPr fontId="4"/>
  </si>
  <si>
    <t>商品A</t>
    <rPh sb="0" eb="2">
      <t>ショウヒン</t>
    </rPh>
    <phoneticPr fontId="4"/>
  </si>
  <si>
    <t>商品B</t>
    <rPh sb="0" eb="2">
      <t>ショウヒン</t>
    </rPh>
    <phoneticPr fontId="4"/>
  </si>
  <si>
    <t>月</t>
    <rPh sb="0" eb="1">
      <t>ツキ</t>
    </rPh>
    <phoneticPr fontId="4"/>
  </si>
  <si>
    <t>今年</t>
    <rPh sb="0" eb="2">
      <t>コンネン</t>
    </rPh>
    <phoneticPr fontId="4"/>
  </si>
  <si>
    <t>前年売上</t>
    <rPh sb="0" eb="2">
      <t>ゼンネン</t>
    </rPh>
    <rPh sb="2" eb="4">
      <t>ウリアゲ</t>
    </rPh>
    <phoneticPr fontId="4"/>
  </si>
  <si>
    <t>売上増減</t>
    <rPh sb="0" eb="2">
      <t>ウリアゲ</t>
    </rPh>
    <rPh sb="2" eb="4">
      <t>ゾウゲン</t>
    </rPh>
    <phoneticPr fontId="4"/>
  </si>
  <si>
    <t>売上</t>
    <rPh sb="0" eb="2">
      <t>ウリアゲ</t>
    </rPh>
    <phoneticPr fontId="4"/>
  </si>
  <si>
    <t>利益</t>
    <rPh sb="0" eb="2">
      <t>リエキ</t>
    </rPh>
    <phoneticPr fontId="4"/>
  </si>
  <si>
    <t>合計</t>
    <rPh sb="0" eb="2">
      <t>ゴウケイ</t>
    </rPh>
    <phoneticPr fontId="4"/>
  </si>
  <si>
    <t>１月</t>
    <rPh sb="1" eb="2">
      <t>ガツ</t>
    </rPh>
    <phoneticPr fontId="4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</si>
  <si>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</si>
  <si>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</si>
  <si>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</si>
  <si>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</si>
  <si>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</si>
  <si>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</si>
  <si>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</si>
  <si>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</si>
  <si>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</si>
  <si>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</si>
  <si>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</si>
  <si>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  <rPh sb="0" eb="1">
      <t>ケイ</t>
    </rPh>
    <phoneticPr fontId="4"/>
  </si>
  <si>
    <t>価格・利益表</t>
    <rPh sb="0" eb="2">
      <t>カカク</t>
    </rPh>
    <rPh sb="3" eb="5">
      <t>リエキ</t>
    </rPh>
    <rPh sb="5" eb="6">
      <t>ヒョウ</t>
    </rPh>
    <phoneticPr fontId="4"/>
  </si>
  <si>
    <t>・タイトルはF1のセル参照とし、MS明朝16P太字とします。</t>
    <rPh sb="11" eb="13">
      <t>サンショウ</t>
    </rPh>
    <rPh sb="18" eb="20">
      <t>ミンチョウ</t>
    </rPh>
    <rPh sb="23" eb="25">
      <t>フトジ</t>
    </rPh>
    <phoneticPr fontId="4"/>
  </si>
  <si>
    <t>・タイトル以外の文字サイズは１１ポイント</t>
    <rPh sb="5" eb="7">
      <t>イガイ</t>
    </rPh>
    <rPh sb="8" eb="10">
      <t>モジ</t>
    </rPh>
    <phoneticPr fontId="4"/>
  </si>
  <si>
    <t>・Ａ列の幅は２、Ｂ列の幅は５、Ｃ～Ｈ列の幅は１４とする</t>
    <rPh sb="2" eb="3">
      <t>レツ</t>
    </rPh>
    <rPh sb="4" eb="5">
      <t>ハバ</t>
    </rPh>
    <rPh sb="9" eb="10">
      <t>レツ</t>
    </rPh>
    <rPh sb="11" eb="12">
      <t>ハバ</t>
    </rPh>
    <rPh sb="18" eb="19">
      <t>レツ</t>
    </rPh>
    <rPh sb="20" eb="21">
      <t>ハバ</t>
    </rPh>
    <phoneticPr fontId="4"/>
  </si>
  <si>
    <t>・通常売価は定価から値引率を差し引いた値</t>
    <rPh sb="1" eb="3">
      <t>ツウジョウ</t>
    </rPh>
    <rPh sb="3" eb="5">
      <t>バイカ</t>
    </rPh>
    <rPh sb="6" eb="8">
      <t>テイカ</t>
    </rPh>
    <rPh sb="10" eb="12">
      <t>ネビキ</t>
    </rPh>
    <rPh sb="12" eb="13">
      <t>リツ</t>
    </rPh>
    <rPh sb="14" eb="15">
      <t>サ</t>
    </rPh>
    <rPh sb="16" eb="17">
      <t>ヒ</t>
    </rPh>
    <rPh sb="19" eb="20">
      <t>アタイ</t>
    </rPh>
    <phoneticPr fontId="4"/>
  </si>
  <si>
    <t>・最低売価は定価から最大値引率を引いた値</t>
    <rPh sb="1" eb="3">
      <t>サイテイ</t>
    </rPh>
    <rPh sb="3" eb="5">
      <t>バイカ</t>
    </rPh>
    <rPh sb="6" eb="8">
      <t>テイカ</t>
    </rPh>
    <rPh sb="10" eb="12">
      <t>サイダイ</t>
    </rPh>
    <rPh sb="12" eb="14">
      <t>ネビキ</t>
    </rPh>
    <rPh sb="14" eb="15">
      <t>リツ</t>
    </rPh>
    <rPh sb="16" eb="17">
      <t>ヒ</t>
    </rPh>
    <rPh sb="19" eb="20">
      <t>アタイ</t>
    </rPh>
    <phoneticPr fontId="4"/>
  </si>
  <si>
    <t>・利益は売価から仕入価を引いた値とする</t>
    <rPh sb="1" eb="3">
      <t>リエキ</t>
    </rPh>
    <rPh sb="4" eb="6">
      <t>バイカ</t>
    </rPh>
    <rPh sb="8" eb="10">
      <t>シイレ</t>
    </rPh>
    <rPh sb="10" eb="11">
      <t>カ</t>
    </rPh>
    <rPh sb="12" eb="13">
      <t>ヒ</t>
    </rPh>
    <rPh sb="15" eb="16">
      <t>アタイ</t>
    </rPh>
    <phoneticPr fontId="4"/>
  </si>
  <si>
    <t>・定価と仕入価は図を見て数値を入力し、他は全て数式で補うこと。</t>
    <rPh sb="1" eb="3">
      <t>テイカ</t>
    </rPh>
    <rPh sb="4" eb="6">
      <t>シイレ</t>
    </rPh>
    <rPh sb="6" eb="7">
      <t>アタイ</t>
    </rPh>
    <rPh sb="8" eb="9">
      <t>ズ</t>
    </rPh>
    <rPh sb="10" eb="11">
      <t>ミ</t>
    </rPh>
    <rPh sb="12" eb="14">
      <t>スウチ</t>
    </rPh>
    <rPh sb="15" eb="17">
      <t>ニュウリョク</t>
    </rPh>
    <rPh sb="19" eb="20">
      <t>タ</t>
    </rPh>
    <rPh sb="21" eb="22">
      <t>スベ</t>
    </rPh>
    <rPh sb="23" eb="25">
      <t>スウシキ</t>
    </rPh>
    <rPh sb="26" eb="27">
      <t>オギナ</t>
    </rPh>
    <phoneticPr fontId="4"/>
  </si>
  <si>
    <r>
      <t>・15-25行の行高は</t>
    </r>
    <r>
      <rPr>
        <sz val="11"/>
        <rFont val="ＭＳ Ｐゴシック"/>
        <family val="3"/>
        <charset val="128"/>
      </rPr>
      <t>12、タイトル行は20</t>
    </r>
    <rPh sb="6" eb="7">
      <t>ギョウ</t>
    </rPh>
    <rPh sb="8" eb="9">
      <t>ギョウ</t>
    </rPh>
    <rPh sb="9" eb="10">
      <t>コウ</t>
    </rPh>
    <rPh sb="18" eb="19">
      <t>ギョウ</t>
    </rPh>
    <phoneticPr fontId="4"/>
  </si>
  <si>
    <t>型番</t>
    <rPh sb="0" eb="2">
      <t>カタバン</t>
    </rPh>
    <phoneticPr fontId="4"/>
  </si>
  <si>
    <t>定価（税込）</t>
    <rPh sb="0" eb="2">
      <t>テイカ</t>
    </rPh>
    <rPh sb="3" eb="5">
      <t>ゼイコミ</t>
    </rPh>
    <phoneticPr fontId="4"/>
  </si>
  <si>
    <t>仕入価格（税込）</t>
    <rPh sb="0" eb="2">
      <t>シイレ</t>
    </rPh>
    <rPh sb="2" eb="4">
      <t>カカク</t>
    </rPh>
    <phoneticPr fontId="4"/>
  </si>
  <si>
    <t>通常売価（税込）</t>
    <rPh sb="0" eb="2">
      <t>ツウジョウ</t>
    </rPh>
    <rPh sb="2" eb="4">
      <t>バイカ</t>
    </rPh>
    <rPh sb="6" eb="7">
      <t>コ</t>
    </rPh>
    <phoneticPr fontId="4"/>
  </si>
  <si>
    <t>最低売価（税込）</t>
    <rPh sb="0" eb="2">
      <t>サイテイ</t>
    </rPh>
    <rPh sb="2" eb="4">
      <t>バイカ</t>
    </rPh>
    <phoneticPr fontId="4"/>
  </si>
  <si>
    <t>通常利益</t>
    <rPh sb="0" eb="2">
      <t>ツウジョウ</t>
    </rPh>
    <rPh sb="2" eb="4">
      <t>リエキ</t>
    </rPh>
    <phoneticPr fontId="4"/>
  </si>
  <si>
    <t>最低利益</t>
    <rPh sb="0" eb="2">
      <t>サイテイ</t>
    </rPh>
    <rPh sb="2" eb="4">
      <t>リエキ</t>
    </rPh>
    <phoneticPr fontId="4"/>
  </si>
  <si>
    <t>A-1</t>
    <phoneticPr fontId="4"/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</si>
  <si>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</si>
  <si>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</si>
  <si>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</si>
  <si>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</si>
  <si>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</si>
  <si>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</si>
  <si>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</si>
  <si>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</si>
  <si>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</si>
  <si>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値引率</t>
    <rPh sb="0" eb="2">
      <t>ネビキ</t>
    </rPh>
    <rPh sb="2" eb="3">
      <t>リツ</t>
    </rPh>
    <phoneticPr fontId="4"/>
  </si>
  <si>
    <t>最大値引率</t>
    <rPh sb="0" eb="2">
      <t>サイダイ</t>
    </rPh>
    <rPh sb="2" eb="4">
      <t>ネビキ</t>
    </rPh>
    <rPh sb="4" eb="5">
      <t>リツ</t>
    </rPh>
    <phoneticPr fontId="4"/>
  </si>
  <si>
    <t>・タイトルは「設定」のシートのA1セル参照とし、MSゴシック18P、行高は24とします。</t>
    <rPh sb="7" eb="9">
      <t>セッテイ</t>
    </rPh>
    <rPh sb="19" eb="21">
      <t>サンショウ</t>
    </rPh>
    <phoneticPr fontId="4"/>
  </si>
  <si>
    <r>
      <t>・</t>
    </r>
    <r>
      <rPr>
        <sz val="11"/>
        <rFont val="ＭＳ Ｐゴシック"/>
        <family val="3"/>
        <charset val="128"/>
      </rPr>
      <t>B14:N24</t>
    </r>
    <r>
      <rPr>
        <sz val="11"/>
        <rFont val="ＭＳ Ｐゴシック"/>
        <family val="3"/>
        <charset val="128"/>
      </rPr>
      <t>の文字サイズは1</t>
    </r>
    <r>
      <rPr>
        <sz val="11"/>
        <rFont val="ＭＳ Ｐゴシック"/>
        <family val="3"/>
        <charset val="128"/>
      </rPr>
      <t>0P</t>
    </r>
    <rPh sb="9" eb="11">
      <t>モジ</t>
    </rPh>
    <phoneticPr fontId="4"/>
  </si>
  <si>
    <t>・出荷期限は入荷日の３日後とする。</t>
    <rPh sb="6" eb="8">
      <t>ニュウカ</t>
    </rPh>
    <rPh sb="8" eb="9">
      <t>ビ</t>
    </rPh>
    <rPh sb="11" eb="13">
      <t>ニチゴ</t>
    </rPh>
    <phoneticPr fontId="4"/>
  </si>
  <si>
    <t>・値引率は「値引額÷定価」とする。</t>
    <rPh sb="1" eb="3">
      <t>ネビキ</t>
    </rPh>
    <rPh sb="3" eb="4">
      <t>リツ</t>
    </rPh>
    <rPh sb="6" eb="8">
      <t>ネビキ</t>
    </rPh>
    <rPh sb="8" eb="9">
      <t>ガク</t>
    </rPh>
    <rPh sb="10" eb="12">
      <t>テイカ</t>
    </rPh>
    <phoneticPr fontId="4"/>
  </si>
  <si>
    <t>・利益は販売額－仕入額とし、利益率は全利益に対する各型番の利益の比率とする。</t>
    <rPh sb="1" eb="3">
      <t>リエキ</t>
    </rPh>
    <rPh sb="14" eb="16">
      <t>リエキ</t>
    </rPh>
    <rPh sb="16" eb="17">
      <t>リツ</t>
    </rPh>
    <rPh sb="18" eb="19">
      <t>ゼン</t>
    </rPh>
    <rPh sb="19" eb="21">
      <t>リエキ</t>
    </rPh>
    <rPh sb="22" eb="23">
      <t>タイ</t>
    </rPh>
    <rPh sb="25" eb="26">
      <t>カク</t>
    </rPh>
    <rPh sb="26" eb="28">
      <t>カタバン</t>
    </rPh>
    <rPh sb="29" eb="31">
      <t>リエキ</t>
    </rPh>
    <rPh sb="32" eb="34">
      <t>ヒリツ</t>
    </rPh>
    <phoneticPr fontId="4"/>
  </si>
  <si>
    <t>・14-24の行高は15、列幅はデータに合わせること。</t>
    <rPh sb="7" eb="8">
      <t>ギョウ</t>
    </rPh>
    <rPh sb="8" eb="9">
      <t>コウ</t>
    </rPh>
    <rPh sb="13" eb="15">
      <t>レツハバ</t>
    </rPh>
    <rPh sb="20" eb="21">
      <t>ア</t>
    </rPh>
    <phoneticPr fontId="4"/>
  </si>
  <si>
    <t>・データの不足部分は全て数式で補うこと。</t>
    <rPh sb="5" eb="7">
      <t>フソク</t>
    </rPh>
    <rPh sb="7" eb="9">
      <t>ブブン</t>
    </rPh>
    <rPh sb="10" eb="11">
      <t>スベ</t>
    </rPh>
    <rPh sb="12" eb="14">
      <t>スウシキ</t>
    </rPh>
    <rPh sb="15" eb="16">
      <t>オギナ</t>
    </rPh>
    <phoneticPr fontId="4"/>
  </si>
  <si>
    <t>入荷日</t>
    <rPh sb="0" eb="2">
      <t>ニュウカ</t>
    </rPh>
    <rPh sb="2" eb="3">
      <t>ビ</t>
    </rPh>
    <phoneticPr fontId="4"/>
  </si>
  <si>
    <t>出荷期限</t>
    <rPh sb="0" eb="2">
      <t>シュッカ</t>
    </rPh>
    <rPh sb="2" eb="4">
      <t>キゲン</t>
    </rPh>
    <phoneticPr fontId="4"/>
  </si>
  <si>
    <t>定価（単価）</t>
    <rPh sb="0" eb="2">
      <t>テイカ</t>
    </rPh>
    <rPh sb="3" eb="5">
      <t>タンカ</t>
    </rPh>
    <phoneticPr fontId="4"/>
  </si>
  <si>
    <t>売価（単価）</t>
    <rPh sb="0" eb="2">
      <t>バイカ</t>
    </rPh>
    <rPh sb="3" eb="5">
      <t>タンカ</t>
    </rPh>
    <phoneticPr fontId="4"/>
  </si>
  <si>
    <t>入荷額（単価）</t>
    <rPh sb="0" eb="2">
      <t>ニュウカ</t>
    </rPh>
    <rPh sb="2" eb="3">
      <t>ガク</t>
    </rPh>
    <rPh sb="4" eb="6">
      <t>タンカ</t>
    </rPh>
    <phoneticPr fontId="4"/>
  </si>
  <si>
    <t>入荷数</t>
    <rPh sb="0" eb="2">
      <t>ニュウカ</t>
    </rPh>
    <rPh sb="2" eb="3">
      <t>スウ</t>
    </rPh>
    <phoneticPr fontId="4"/>
  </si>
  <si>
    <t>出荷数</t>
    <rPh sb="0" eb="2">
      <t>シュッカ</t>
    </rPh>
    <rPh sb="2" eb="3">
      <t>スウ</t>
    </rPh>
    <phoneticPr fontId="4"/>
  </si>
  <si>
    <t>仕入額</t>
    <rPh sb="0" eb="2">
      <t>シイレ</t>
    </rPh>
    <rPh sb="2" eb="3">
      <t>ガク</t>
    </rPh>
    <phoneticPr fontId="4"/>
  </si>
  <si>
    <t>販売額</t>
    <rPh sb="0" eb="2">
      <t>ハンバイ</t>
    </rPh>
    <rPh sb="2" eb="3">
      <t>ガク</t>
    </rPh>
    <phoneticPr fontId="4"/>
  </si>
  <si>
    <t>利益率</t>
    <rPh sb="0" eb="2">
      <t>リエキ</t>
    </rPh>
    <rPh sb="2" eb="3">
      <t>リツ</t>
    </rPh>
    <phoneticPr fontId="4"/>
  </si>
  <si>
    <t>A-100</t>
  </si>
  <si>
    <t>10-25</t>
  </si>
  <si>
    <t>10-26</t>
  </si>
  <si>
    <t>C-101</t>
  </si>
  <si>
    <t>21-205</t>
  </si>
  <si>
    <t>21-206</t>
  </si>
  <si>
    <t>A-101</t>
  </si>
  <si>
    <t>A-102</t>
  </si>
  <si>
    <r>
      <t>・タイトルは2</t>
    </r>
    <r>
      <rPr>
        <sz val="11"/>
        <rFont val="ＭＳ Ｐゴシック"/>
        <family val="3"/>
        <charset val="128"/>
      </rPr>
      <t>8P、HGP行書体、背景は青で枠線は太線</t>
    </r>
    <rPh sb="13" eb="16">
      <t>ギョウショタイ</t>
    </rPh>
    <rPh sb="17" eb="19">
      <t>ハイケイ</t>
    </rPh>
    <rPh sb="20" eb="21">
      <t>アオ</t>
    </rPh>
    <rPh sb="22" eb="24">
      <t>ワクセン</t>
    </rPh>
    <rPh sb="25" eb="27">
      <t>フトセン</t>
    </rPh>
    <phoneticPr fontId="4"/>
  </si>
  <si>
    <t>A-1</t>
    <phoneticPr fontId="4"/>
  </si>
  <si>
    <t>利益率計算表</t>
    <rPh sb="0" eb="2">
      <t>リエキ</t>
    </rPh>
    <rPh sb="2" eb="3">
      <t>リツ</t>
    </rPh>
    <rPh sb="3" eb="5">
      <t>ケイサン</t>
    </rPh>
    <rPh sb="5" eb="6">
      <t>ヒョウ</t>
    </rPh>
    <phoneticPr fontId="4"/>
  </si>
  <si>
    <t>問題１</t>
    <rPh sb="0" eb="2">
      <t>モンダイ</t>
    </rPh>
    <phoneticPr fontId="11"/>
  </si>
  <si>
    <t>達成率と全体比率を求め、小数点以下１桁の百分率で表示させなさい。</t>
    <rPh sb="0" eb="3">
      <t>タッセイリツ</t>
    </rPh>
    <rPh sb="4" eb="6">
      <t>ゼンタイ</t>
    </rPh>
    <rPh sb="6" eb="8">
      <t>ヒリツ</t>
    </rPh>
    <rPh sb="9" eb="10">
      <t>モト</t>
    </rPh>
    <rPh sb="12" eb="15">
      <t>ショウスウテン</t>
    </rPh>
    <rPh sb="15" eb="17">
      <t>イカ</t>
    </rPh>
    <rPh sb="18" eb="19">
      <t>ケタ</t>
    </rPh>
    <rPh sb="20" eb="23">
      <t>ヒャクブンリツ</t>
    </rPh>
    <rPh sb="24" eb="26">
      <t>ヒョウジ</t>
    </rPh>
    <phoneticPr fontId="11"/>
  </si>
  <si>
    <t>なお、達成率は販売目標に対する販売数の比率、全体比率は合計販売数に対する各販売数とする。</t>
    <rPh sb="3" eb="6">
      <t>タッセイリツ</t>
    </rPh>
    <rPh sb="7" eb="9">
      <t>ハンバイ</t>
    </rPh>
    <rPh sb="9" eb="11">
      <t>モクヒョウ</t>
    </rPh>
    <rPh sb="12" eb="13">
      <t>タイ</t>
    </rPh>
    <rPh sb="15" eb="17">
      <t>ハンバイ</t>
    </rPh>
    <rPh sb="17" eb="18">
      <t>スウ</t>
    </rPh>
    <rPh sb="19" eb="21">
      <t>ヒリツ</t>
    </rPh>
    <rPh sb="22" eb="24">
      <t>ゼンタイ</t>
    </rPh>
    <rPh sb="24" eb="26">
      <t>ヒリツ</t>
    </rPh>
    <rPh sb="27" eb="29">
      <t>ゴウケイ</t>
    </rPh>
    <rPh sb="29" eb="31">
      <t>ハンバイ</t>
    </rPh>
    <rPh sb="31" eb="32">
      <t>スウ</t>
    </rPh>
    <rPh sb="33" eb="34">
      <t>タイ</t>
    </rPh>
    <rPh sb="36" eb="39">
      <t>カクハンバイ</t>
    </rPh>
    <rPh sb="39" eb="40">
      <t>スウ</t>
    </rPh>
    <phoneticPr fontId="11"/>
  </si>
  <si>
    <t>品名</t>
    <rPh sb="0" eb="2">
      <t>ヒンメイ</t>
    </rPh>
    <phoneticPr fontId="11"/>
  </si>
  <si>
    <t>販売目標</t>
    <rPh sb="0" eb="2">
      <t>ハンバイ</t>
    </rPh>
    <rPh sb="2" eb="4">
      <t>モクヒョウ</t>
    </rPh>
    <phoneticPr fontId="11"/>
  </si>
  <si>
    <t>販売数</t>
    <rPh sb="0" eb="2">
      <t>ハンバイ</t>
    </rPh>
    <rPh sb="2" eb="3">
      <t>スウ</t>
    </rPh>
    <phoneticPr fontId="11"/>
  </si>
  <si>
    <t>達成率</t>
    <rPh sb="0" eb="3">
      <t>タッセイリツ</t>
    </rPh>
    <phoneticPr fontId="11"/>
  </si>
  <si>
    <t>全体比率</t>
    <rPh sb="0" eb="2">
      <t>ゼンタイ</t>
    </rPh>
    <rPh sb="2" eb="4">
      <t>ヒリツ</t>
    </rPh>
    <phoneticPr fontId="11"/>
  </si>
  <si>
    <t>商品Ａ</t>
    <rPh sb="0" eb="2">
      <t>ショウヒン</t>
    </rPh>
    <phoneticPr fontId="11"/>
  </si>
  <si>
    <t>商品Ｂ</t>
    <rPh sb="0" eb="2">
      <t>ショウヒン</t>
    </rPh>
    <phoneticPr fontId="11"/>
  </si>
  <si>
    <t>商品Ｃ</t>
    <rPh sb="0" eb="2">
      <t>ショウヒン</t>
    </rPh>
    <phoneticPr fontId="11"/>
  </si>
  <si>
    <t>商品Ｄ</t>
    <rPh sb="0" eb="2">
      <t>ショウヒン</t>
    </rPh>
    <phoneticPr fontId="11"/>
  </si>
  <si>
    <t>商品Ｅ</t>
    <rPh sb="0" eb="2">
      <t>ショウヒン</t>
    </rPh>
    <phoneticPr fontId="11"/>
  </si>
  <si>
    <t>商品Ｆ</t>
    <rPh sb="0" eb="2">
      <t>ショウヒン</t>
    </rPh>
    <phoneticPr fontId="11"/>
  </si>
  <si>
    <t>商品Ｇ</t>
    <rPh sb="0" eb="2">
      <t>ショウヒン</t>
    </rPh>
    <phoneticPr fontId="11"/>
  </si>
  <si>
    <t>合計</t>
    <rPh sb="0" eb="2">
      <t>ゴウケイ</t>
    </rPh>
    <phoneticPr fontId="11"/>
  </si>
  <si>
    <t>問題２</t>
    <rPh sb="0" eb="2">
      <t>モンダイ</t>
    </rPh>
    <phoneticPr fontId="11"/>
  </si>
  <si>
    <t>販売額、売上、原価、粗利を求め、桁区切りで表示させなさい。</t>
    <rPh sb="0" eb="2">
      <t>ハンバイ</t>
    </rPh>
    <rPh sb="2" eb="3">
      <t>ガク</t>
    </rPh>
    <rPh sb="4" eb="6">
      <t>ウリアゲ</t>
    </rPh>
    <rPh sb="7" eb="9">
      <t>ゲンカ</t>
    </rPh>
    <rPh sb="10" eb="12">
      <t>アラリ</t>
    </rPh>
    <rPh sb="13" eb="14">
      <t>モト</t>
    </rPh>
    <rPh sb="16" eb="17">
      <t>ケタ</t>
    </rPh>
    <rPh sb="17" eb="19">
      <t>クギ</t>
    </rPh>
    <rPh sb="21" eb="23">
      <t>ヒョウジ</t>
    </rPh>
    <phoneticPr fontId="11"/>
  </si>
  <si>
    <t>販売額は「定価×売掛率」、売上は「販売額×販売数」、原価は「定価×原価率×仕入数」、粗利は売上と原価の差額とする。</t>
    <rPh sb="0" eb="2">
      <t>ハンバイ</t>
    </rPh>
    <rPh sb="2" eb="3">
      <t>ガク</t>
    </rPh>
    <rPh sb="5" eb="7">
      <t>テイカ</t>
    </rPh>
    <rPh sb="8" eb="10">
      <t>ウリカケ</t>
    </rPh>
    <rPh sb="10" eb="11">
      <t>リツ</t>
    </rPh>
    <rPh sb="13" eb="15">
      <t>ウリアゲ</t>
    </rPh>
    <rPh sb="17" eb="19">
      <t>ハンバイ</t>
    </rPh>
    <rPh sb="19" eb="20">
      <t>ガク</t>
    </rPh>
    <rPh sb="21" eb="23">
      <t>ハンバイ</t>
    </rPh>
    <rPh sb="23" eb="24">
      <t>スウ</t>
    </rPh>
    <rPh sb="26" eb="28">
      <t>ゲンカ</t>
    </rPh>
    <rPh sb="30" eb="32">
      <t>テイカ</t>
    </rPh>
    <rPh sb="33" eb="35">
      <t>ゲンカ</t>
    </rPh>
    <rPh sb="35" eb="36">
      <t>リツ</t>
    </rPh>
    <rPh sb="37" eb="39">
      <t>シイレ</t>
    </rPh>
    <rPh sb="39" eb="40">
      <t>スウ</t>
    </rPh>
    <rPh sb="42" eb="44">
      <t>アラリ</t>
    </rPh>
    <rPh sb="45" eb="47">
      <t>ウリアゲ</t>
    </rPh>
    <rPh sb="48" eb="50">
      <t>ゲンカ</t>
    </rPh>
    <rPh sb="51" eb="53">
      <t>サガク</t>
    </rPh>
    <phoneticPr fontId="11"/>
  </si>
  <si>
    <t>定価</t>
    <rPh sb="0" eb="2">
      <t>テイカ</t>
    </rPh>
    <phoneticPr fontId="11"/>
  </si>
  <si>
    <t>仕入数</t>
    <rPh sb="0" eb="2">
      <t>シイレ</t>
    </rPh>
    <rPh sb="2" eb="3">
      <t>スウ</t>
    </rPh>
    <phoneticPr fontId="11"/>
  </si>
  <si>
    <t>販売額</t>
    <rPh sb="0" eb="2">
      <t>ハンバイ</t>
    </rPh>
    <rPh sb="2" eb="3">
      <t>ガク</t>
    </rPh>
    <phoneticPr fontId="11"/>
  </si>
  <si>
    <t>売上</t>
    <rPh sb="0" eb="2">
      <t>ウリアゲ</t>
    </rPh>
    <phoneticPr fontId="11"/>
  </si>
  <si>
    <t>原価</t>
    <rPh sb="0" eb="2">
      <t>ゲンカ</t>
    </rPh>
    <phoneticPr fontId="11"/>
  </si>
  <si>
    <t>粗利</t>
    <rPh sb="0" eb="2">
      <t>アラリ</t>
    </rPh>
    <phoneticPr fontId="11"/>
  </si>
  <si>
    <t>売掛率</t>
    <rPh sb="0" eb="2">
      <t>ウリカケ</t>
    </rPh>
    <rPh sb="2" eb="3">
      <t>リツ</t>
    </rPh>
    <phoneticPr fontId="11"/>
  </si>
  <si>
    <t>原価率</t>
    <rPh sb="0" eb="2">
      <t>ゲンカ</t>
    </rPh>
    <rPh sb="2" eb="3">
      <t>リツ</t>
    </rPh>
    <phoneticPr fontId="11"/>
  </si>
  <si>
    <t>問題３</t>
    <rPh sb="0" eb="2">
      <t>モンダイ</t>
    </rPh>
    <phoneticPr fontId="11"/>
  </si>
  <si>
    <t>売上高と利益を求め、桁区切り形式で表示させなさい。</t>
    <rPh sb="0" eb="2">
      <t>ウリアゲ</t>
    </rPh>
    <rPh sb="2" eb="3">
      <t>ダカ</t>
    </rPh>
    <rPh sb="4" eb="6">
      <t>リエキ</t>
    </rPh>
    <rPh sb="7" eb="8">
      <t>モト</t>
    </rPh>
    <rPh sb="10" eb="11">
      <t>ケタ</t>
    </rPh>
    <rPh sb="11" eb="13">
      <t>クギ</t>
    </rPh>
    <rPh sb="14" eb="16">
      <t>ケイシキ</t>
    </rPh>
    <rPh sb="17" eb="19">
      <t>ヒョウジ</t>
    </rPh>
    <phoneticPr fontId="11"/>
  </si>
  <si>
    <t>売価は定価と売掛率の積、売上高は販売数と売価の積、仕入額は仕入価と販売数の積、利益は売上高と仕入額の差とする。</t>
    <rPh sb="0" eb="2">
      <t>バイカ</t>
    </rPh>
    <rPh sb="3" eb="5">
      <t>テイカ</t>
    </rPh>
    <rPh sb="6" eb="8">
      <t>ウリカケ</t>
    </rPh>
    <rPh sb="8" eb="9">
      <t>リツ</t>
    </rPh>
    <rPh sb="10" eb="11">
      <t>セキ</t>
    </rPh>
    <rPh sb="12" eb="14">
      <t>ウリアゲ</t>
    </rPh>
    <rPh sb="14" eb="15">
      <t>ダカ</t>
    </rPh>
    <rPh sb="16" eb="18">
      <t>ハンバイ</t>
    </rPh>
    <rPh sb="18" eb="19">
      <t>スウ</t>
    </rPh>
    <rPh sb="20" eb="22">
      <t>バイカ</t>
    </rPh>
    <rPh sb="23" eb="24">
      <t>セキ</t>
    </rPh>
    <rPh sb="25" eb="27">
      <t>シイレ</t>
    </rPh>
    <rPh sb="27" eb="28">
      <t>ガク</t>
    </rPh>
    <rPh sb="29" eb="31">
      <t>シイレ</t>
    </rPh>
    <rPh sb="31" eb="32">
      <t>カ</t>
    </rPh>
    <rPh sb="33" eb="35">
      <t>ハンバイ</t>
    </rPh>
    <rPh sb="35" eb="36">
      <t>スウ</t>
    </rPh>
    <rPh sb="37" eb="38">
      <t>セキ</t>
    </rPh>
    <rPh sb="39" eb="41">
      <t>リエキ</t>
    </rPh>
    <rPh sb="42" eb="44">
      <t>ウリアゲ</t>
    </rPh>
    <rPh sb="44" eb="45">
      <t>ダカ</t>
    </rPh>
    <rPh sb="46" eb="48">
      <t>シイレ</t>
    </rPh>
    <rPh sb="48" eb="49">
      <t>ガク</t>
    </rPh>
    <rPh sb="50" eb="51">
      <t>サ</t>
    </rPh>
    <phoneticPr fontId="11"/>
  </si>
  <si>
    <t>売掛率</t>
    <rPh sb="0" eb="1">
      <t>ウ</t>
    </rPh>
    <rPh sb="1" eb="3">
      <t>カケリツ</t>
    </rPh>
    <phoneticPr fontId="11"/>
  </si>
  <si>
    <t>仕入価</t>
    <rPh sb="0" eb="2">
      <t>シイレ</t>
    </rPh>
    <rPh sb="2" eb="3">
      <t>カ</t>
    </rPh>
    <phoneticPr fontId="11"/>
  </si>
  <si>
    <t>売上高</t>
    <rPh sb="0" eb="2">
      <t>ウリアゲ</t>
    </rPh>
    <rPh sb="2" eb="3">
      <t>ダカ</t>
    </rPh>
    <phoneticPr fontId="11"/>
  </si>
  <si>
    <t>利益</t>
    <rPh sb="0" eb="2">
      <t>リエキ</t>
    </rPh>
    <phoneticPr fontId="11"/>
  </si>
  <si>
    <t>東京本店</t>
    <rPh sb="0" eb="2">
      <t>トウキョウ</t>
    </rPh>
    <rPh sb="2" eb="4">
      <t>ホンテン</t>
    </rPh>
    <phoneticPr fontId="11"/>
  </si>
  <si>
    <t>東北支店</t>
    <rPh sb="0" eb="2">
      <t>トウホク</t>
    </rPh>
    <rPh sb="2" eb="4">
      <t>シテン</t>
    </rPh>
    <phoneticPr fontId="11"/>
  </si>
  <si>
    <t>名古屋店</t>
    <rPh sb="0" eb="3">
      <t>ナゴヤ</t>
    </rPh>
    <rPh sb="3" eb="4">
      <t>ミセ</t>
    </rPh>
    <phoneticPr fontId="11"/>
  </si>
  <si>
    <t>日本橋店</t>
    <rPh sb="0" eb="3">
      <t>ニホンバシ</t>
    </rPh>
    <rPh sb="3" eb="4">
      <t>テン</t>
    </rPh>
    <phoneticPr fontId="11"/>
  </si>
  <si>
    <t>岡山支店</t>
    <rPh sb="0" eb="2">
      <t>オカヤマ</t>
    </rPh>
    <rPh sb="2" eb="4">
      <t>シテン</t>
    </rPh>
    <phoneticPr fontId="11"/>
  </si>
  <si>
    <t>四国支店</t>
    <rPh sb="0" eb="2">
      <t>シコク</t>
    </rPh>
    <rPh sb="2" eb="4">
      <t>シテン</t>
    </rPh>
    <phoneticPr fontId="11"/>
  </si>
  <si>
    <t>福岡支店</t>
    <rPh sb="0" eb="2">
      <t>フクオカ</t>
    </rPh>
    <rPh sb="2" eb="4">
      <t>シテン</t>
    </rPh>
    <phoneticPr fontId="11"/>
  </si>
  <si>
    <t>沖縄支店</t>
    <rPh sb="0" eb="2">
      <t>オキナワ</t>
    </rPh>
    <rPh sb="2" eb="4">
      <t>シテン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</si>
</sst>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0.0%"/>
  </numFmts>
  <fonts count="12" x14ac:knownFonts="1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28"/>
      <name val="HGP行書体"/>
      <family val="4"/>
      <charset val="128"/>
    </font>
    <font>
      <b/>
      <sz val="16"/>
      <color theme="0"/>
      <name val="ＭＳ 明朝"/>
      <family val="1"/>
      <charset val="128"/>
    </font>
    <font>
      <sz val="18"/>
      <color theme="0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9" fontId="3" fillId="0" borderId="0" xfId="1" applyNumberFormat="1">
      <alignment vertical="center"/>
    </xf>
    <xf numFmtId="0" fontId="6" fillId="0" borderId="0" xfId="1" applyFont="1">
      <alignment vertical="center"/>
    </xf>
    <xf numFmtId="0" fontId="3" fillId="0" borderId="0" xfId="1" applyNumberFormat="1">
      <alignment vertical="center"/>
    </xf>
    <xf numFmtId="14" fontId="3" fillId="0" borderId="0" xfId="1" applyNumberFormat="1">
      <alignment vertical="center"/>
    </xf>
    <xf numFmtId="0" fontId="3" fillId="0" borderId="0" xfId="1" quotePrefix="1" applyNumberFormat="1" applyAlignment="1">
      <alignment vertical="center"/>
    </xf>
    <xf numFmtId="0" fontId="3" fillId="0" borderId="0" xfId="1" quotePrefix="1" applyNumberFormat="1">
      <alignment vertical="center"/>
    </xf>
    <xf numFmtId="176" fontId="7" fillId="0" borderId="0" xfId="1" applyNumberFormat="1" applyFont="1">
      <alignment vertical="center"/>
    </xf>
    <xf numFmtId="38" fontId="7" fillId="0" borderId="0" xfId="2" applyFont="1">
      <alignment vertical="center"/>
    </xf>
    <xf numFmtId="0" fontId="7" fillId="0" borderId="0" xfId="1" applyNumberFormat="1" applyFont="1" applyAlignment="1">
      <alignment horizontal="center" vertical="center"/>
    </xf>
    <xf numFmtId="0" fontId="7" fillId="0" borderId="0" xfId="1" applyFont="1">
      <alignment vertical="center"/>
    </xf>
    <xf numFmtId="177" fontId="7" fillId="0" borderId="0" xfId="1" applyNumberFormat="1" applyFont="1">
      <alignment vertical="center"/>
    </xf>
    <xf numFmtId="49" fontId="3" fillId="0" borderId="0" xfId="1" applyNumberFormat="1">
      <alignment vertical="center"/>
    </xf>
    <xf numFmtId="0" fontId="3" fillId="0" borderId="0" xfId="1" applyFill="1">
      <alignment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0" xfId="1" applyFont="1" applyFill="1" applyBorder="1">
      <alignment vertical="center"/>
    </xf>
    <xf numFmtId="0" fontId="7" fillId="0" borderId="11" xfId="1" applyFont="1" applyFill="1" applyBorder="1">
      <alignment vertical="center"/>
    </xf>
    <xf numFmtId="0" fontId="7" fillId="0" borderId="19" xfId="1" applyFont="1" applyFill="1" applyBorder="1" applyAlignment="1">
      <alignment horizontal="center" vertical="center"/>
    </xf>
    <xf numFmtId="38" fontId="7" fillId="0" borderId="19" xfId="2" applyFont="1" applyFill="1" applyBorder="1">
      <alignment vertical="center"/>
    </xf>
    <xf numFmtId="38" fontId="7" fillId="0" borderId="7" xfId="2" applyFont="1" applyFill="1" applyBorder="1">
      <alignment vertical="center"/>
    </xf>
    <xf numFmtId="0" fontId="7" fillId="0" borderId="20" xfId="1" applyFont="1" applyFill="1" applyBorder="1" applyAlignment="1">
      <alignment horizontal="center" vertical="center"/>
    </xf>
    <xf numFmtId="38" fontId="7" fillId="0" borderId="21" xfId="2" applyFont="1" applyFill="1" applyBorder="1">
      <alignment vertical="center"/>
    </xf>
    <xf numFmtId="38" fontId="7" fillId="0" borderId="22" xfId="2" applyFont="1" applyFill="1" applyBorder="1">
      <alignment vertical="center"/>
    </xf>
    <xf numFmtId="0" fontId="7" fillId="0" borderId="23" xfId="1" applyFont="1" applyFill="1" applyBorder="1" applyAlignment="1">
      <alignment horizontal="center" vertical="center"/>
    </xf>
    <xf numFmtId="38" fontId="7" fillId="0" borderId="24" xfId="2" applyFont="1" applyFill="1" applyBorder="1">
      <alignment vertical="center"/>
    </xf>
    <xf numFmtId="38" fontId="7" fillId="0" borderId="25" xfId="2" applyFont="1" applyFill="1" applyBorder="1">
      <alignment vertical="center"/>
    </xf>
    <xf numFmtId="0" fontId="3" fillId="0" borderId="26" xfId="1" applyBorder="1" applyAlignment="1">
      <alignment horizontal="center" vertical="center"/>
    </xf>
    <xf numFmtId="0" fontId="3" fillId="0" borderId="27" xfId="1" applyBorder="1" applyAlignment="1">
      <alignment horizontal="center" vertical="center"/>
    </xf>
    <xf numFmtId="0" fontId="3" fillId="0" borderId="28" xfId="1" applyBorder="1" applyAlignment="1">
      <alignment horizontal="center" vertical="center"/>
    </xf>
    <xf numFmtId="0" fontId="3" fillId="0" borderId="29" xfId="1" applyBorder="1" applyAlignment="1">
      <alignment horizontal="center" vertical="center"/>
    </xf>
    <xf numFmtId="0" fontId="3" fillId="0" borderId="30" xfId="1" applyBorder="1" applyAlignment="1">
      <alignment horizontal="center" vertical="center"/>
    </xf>
    <xf numFmtId="38" fontId="0" fillId="0" borderId="31" xfId="2" applyFont="1" applyBorder="1">
      <alignment vertical="center"/>
    </xf>
    <xf numFmtId="38" fontId="0" fillId="0" borderId="32" xfId="2" applyFont="1" applyBorder="1">
      <alignment vertical="center"/>
    </xf>
    <xf numFmtId="38" fontId="0" fillId="0" borderId="33" xfId="2" applyFont="1" applyBorder="1">
      <alignment vertical="center"/>
    </xf>
    <xf numFmtId="0" fontId="3" fillId="0" borderId="34" xfId="1" applyBorder="1" applyAlignment="1">
      <alignment horizontal="center" vertical="center"/>
    </xf>
    <xf numFmtId="38" fontId="0" fillId="0" borderId="35" xfId="2" applyFont="1" applyBorder="1">
      <alignment vertical="center"/>
    </xf>
    <xf numFmtId="38" fontId="0" fillId="0" borderId="36" xfId="2" applyFont="1" applyBorder="1">
      <alignment vertical="center"/>
    </xf>
    <xf numFmtId="38" fontId="0" fillId="0" borderId="37" xfId="2" applyFont="1" applyBorder="1">
      <alignment vertical="center"/>
    </xf>
    <xf numFmtId="0" fontId="3" fillId="0" borderId="38" xfId="1" applyBorder="1" applyAlignment="1">
      <alignment horizontal="center" vertical="center"/>
    </xf>
    <xf numFmtId="38" fontId="0" fillId="0" borderId="39" xfId="2" applyFont="1" applyBorder="1">
      <alignment vertical="center"/>
    </xf>
    <xf numFmtId="38" fontId="0" fillId="0" borderId="40" xfId="2" applyFont="1" applyBorder="1">
      <alignment vertical="center"/>
    </xf>
    <xf numFmtId="38" fontId="0" fillId="0" borderId="41" xfId="2" applyFont="1" applyBorder="1">
      <alignment vertical="center"/>
    </xf>
    <xf numFmtId="0" fontId="3" fillId="0" borderId="42" xfId="1" applyFill="1" applyBorder="1" applyAlignment="1">
      <alignment horizontal="distributed" vertical="center"/>
    </xf>
    <xf numFmtId="0" fontId="3" fillId="0" borderId="29" xfId="1" applyFill="1" applyBorder="1" applyAlignment="1">
      <alignment horizontal="center" vertical="center"/>
    </xf>
    <xf numFmtId="0" fontId="3" fillId="0" borderId="23" xfId="1" applyFill="1" applyBorder="1" applyAlignment="1">
      <alignment horizontal="distributed" vertical="center"/>
    </xf>
    <xf numFmtId="0" fontId="3" fillId="0" borderId="25" xfId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176" fontId="7" fillId="0" borderId="44" xfId="1" applyNumberFormat="1" applyFont="1" applyBorder="1">
      <alignment vertical="center"/>
    </xf>
    <xf numFmtId="38" fontId="7" fillId="0" borderId="44" xfId="2" applyFont="1" applyBorder="1">
      <alignment vertical="center"/>
    </xf>
    <xf numFmtId="9" fontId="7" fillId="0" borderId="44" xfId="3" applyFont="1" applyBorder="1">
      <alignment vertical="center"/>
    </xf>
    <xf numFmtId="9" fontId="7" fillId="0" borderId="45" xfId="3" applyFont="1" applyBorder="1">
      <alignment vertical="center"/>
    </xf>
    <xf numFmtId="0" fontId="7" fillId="0" borderId="46" xfId="1" applyFont="1" applyBorder="1" applyAlignment="1">
      <alignment horizontal="center" vertical="center"/>
    </xf>
    <xf numFmtId="176" fontId="7" fillId="0" borderId="47" xfId="1" applyNumberFormat="1" applyFont="1" applyBorder="1">
      <alignment vertical="center"/>
    </xf>
    <xf numFmtId="38" fontId="7" fillId="0" borderId="47" xfId="2" applyFont="1" applyBorder="1">
      <alignment vertical="center"/>
    </xf>
    <xf numFmtId="9" fontId="7" fillId="0" borderId="47" xfId="3" applyFont="1" applyBorder="1">
      <alignment vertical="center"/>
    </xf>
    <xf numFmtId="9" fontId="7" fillId="0" borderId="37" xfId="3" applyFont="1" applyBorder="1">
      <alignment vertical="center"/>
    </xf>
    <xf numFmtId="0" fontId="7" fillId="0" borderId="48" xfId="1" applyFont="1" applyBorder="1" applyAlignment="1">
      <alignment horizontal="center" vertical="center"/>
    </xf>
    <xf numFmtId="176" fontId="7" fillId="0" borderId="49" xfId="1" applyNumberFormat="1" applyFont="1" applyBorder="1">
      <alignment vertical="center"/>
    </xf>
    <xf numFmtId="38" fontId="7" fillId="0" borderId="49" xfId="2" applyFont="1" applyBorder="1">
      <alignment vertical="center"/>
    </xf>
    <xf numFmtId="38" fontId="7" fillId="0" borderId="50" xfId="2" applyFont="1" applyBorder="1">
      <alignment vertical="center"/>
    </xf>
    <xf numFmtId="9" fontId="7" fillId="0" borderId="50" xfId="3" applyFont="1" applyBorder="1">
      <alignment vertical="center"/>
    </xf>
    <xf numFmtId="9" fontId="7" fillId="0" borderId="51" xfId="3" applyFont="1" applyBorder="1">
      <alignment vertical="center"/>
    </xf>
    <xf numFmtId="0" fontId="7" fillId="0" borderId="23" xfId="1" applyFont="1" applyBorder="1" applyAlignment="1">
      <alignment horizontal="center" vertical="center"/>
    </xf>
    <xf numFmtId="38" fontId="7" fillId="0" borderId="24" xfId="2" applyFont="1" applyBorder="1">
      <alignment vertical="center"/>
    </xf>
    <xf numFmtId="0" fontId="7" fillId="0" borderId="52" xfId="1" applyFont="1" applyBorder="1">
      <alignment vertical="center"/>
    </xf>
    <xf numFmtId="0" fontId="7" fillId="0" borderId="53" xfId="1" applyFont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" fillId="0" borderId="0" xfId="4">
      <alignment vertical="center"/>
    </xf>
    <xf numFmtId="0" fontId="1" fillId="0" borderId="19" xfId="4" applyBorder="1" applyAlignment="1">
      <alignment horizontal="center" vertical="center"/>
    </xf>
    <xf numFmtId="38" fontId="0" fillId="0" borderId="19" xfId="5" applyFont="1" applyBorder="1">
      <alignment vertical="center"/>
    </xf>
    <xf numFmtId="0" fontId="1" fillId="0" borderId="19" xfId="4" applyBorder="1">
      <alignment vertical="center"/>
    </xf>
    <xf numFmtId="0" fontId="1" fillId="0" borderId="19" xfId="4" applyFill="1" applyBorder="1" applyAlignment="1">
      <alignment horizontal="center" vertical="center"/>
    </xf>
    <xf numFmtId="0" fontId="1" fillId="0" borderId="1" xfId="4" applyFill="1" applyBorder="1" applyAlignment="1">
      <alignment horizontal="center" vertical="center"/>
    </xf>
    <xf numFmtId="0" fontId="1" fillId="0" borderId="2" xfId="4" applyFill="1" applyBorder="1" applyAlignment="1">
      <alignment horizontal="center" vertical="center"/>
    </xf>
    <xf numFmtId="0" fontId="1" fillId="0" borderId="10" xfId="4" applyBorder="1" applyAlignment="1">
      <alignment horizontal="center" vertical="center"/>
    </xf>
    <xf numFmtId="0" fontId="1" fillId="0" borderId="11" xfId="4" applyBorder="1" applyAlignment="1">
      <alignment horizontal="center" vertical="center"/>
    </xf>
    <xf numFmtId="0" fontId="1" fillId="0" borderId="16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1" fillId="0" borderId="54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177" fontId="0" fillId="0" borderId="19" xfId="6" applyNumberFormat="1" applyFont="1" applyBorder="1">
      <alignment vertical="center"/>
    </xf>
    <xf numFmtId="0" fontId="1" fillId="0" borderId="55" xfId="4" applyBorder="1" applyAlignment="1">
      <alignment horizontal="center" vertical="center"/>
    </xf>
    <xf numFmtId="0" fontId="1" fillId="0" borderId="17" xfId="4" applyBorder="1" applyAlignment="1">
      <alignment horizontal="center" vertical="center"/>
    </xf>
    <xf numFmtId="0" fontId="1" fillId="0" borderId="56" xfId="4" applyBorder="1" applyAlignment="1">
      <alignment horizontal="center" vertical="center"/>
    </xf>
  </cellXfs>
  <cellStyles count="7">
    <cellStyle name="パーセント 2" xfId="3"/>
    <cellStyle name="パーセント 3" xfId="6"/>
    <cellStyle name="桁区切り 2" xfId="2"/>
    <cellStyle name="桁区切り 3" xfId="5"/>
    <cellStyle name="標準" xfId="0" builtinId="0"/>
    <cellStyle name="標準 2" xfId="1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609600</xdr:colOff>
          <xdr:row>1</xdr:row>
          <xdr:rowOff>161925</xdr:rowOff>
        </xdr:from>
        <xdr:to>
          <xdr:col>12</xdr:col>
          <xdr:colOff>476250</xdr:colOff>
          <xdr:row>4</xdr:row>
          <xdr:rowOff>57150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228599</xdr:colOff>
      <xdr:row>7</xdr:row>
      <xdr:rowOff>104775</xdr:rowOff>
    </xdr:from>
    <xdr:to>
      <xdr:col>19</xdr:col>
      <xdr:colOff>0</xdr:colOff>
      <xdr:row>29</xdr:row>
      <xdr:rowOff>114301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031" t="35588" r="6440" b="8568"/>
        <a:stretch/>
      </xdr:blipFill>
      <xdr:spPr>
        <a:xfrm>
          <a:off x="6010274" y="1304925"/>
          <a:ext cx="5943601" cy="3781426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30</xdr:row>
      <xdr:rowOff>0</xdr:rowOff>
    </xdr:from>
    <xdr:to>
      <xdr:col>11</xdr:col>
      <xdr:colOff>485775</xdr:colOff>
      <xdr:row>46</xdr:row>
      <xdr:rowOff>9525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5089" t="40652" r="4248" b="18696"/>
        <a:stretch/>
      </xdr:blipFill>
      <xdr:spPr>
        <a:xfrm>
          <a:off x="247650" y="5143500"/>
          <a:ext cx="7296150" cy="2752725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24</xdr:row>
      <xdr:rowOff>123825</xdr:rowOff>
    </xdr:from>
    <xdr:to>
      <xdr:col>12</xdr:col>
      <xdr:colOff>647700</xdr:colOff>
      <xdr:row>41</xdr:row>
      <xdr:rowOff>104775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238625"/>
          <a:ext cx="8334375" cy="2895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2:L48"/>
  <sheetViews>
    <sheetView tabSelected="1" workbookViewId="0"/>
  </sheetViews>
  <sheetFormatPr defaultRowHeight="13.5" x14ac:dyDescent="0.15"/>
  <cols>
    <col min="1" max="5" width="9" style="93"/>
    <col min="6" max="6" width="10.25" style="93" bestFit="1" customWidth="1"/>
    <col min="7" max="8" width="10.375" style="93" bestFit="1" customWidth="1"/>
    <col min="9" max="9" width="9.375" style="93" bestFit="1" customWidth="1"/>
    <col min="10" max="11" width="9.25" style="93" bestFit="1" customWidth="1"/>
    <col min="12" max="16384" width="9" style="93"/>
  </cols>
  <sheetData>
    <row r="2" spans="1:6" x14ac:dyDescent="0.15">
      <c r="A2" s="93" t="s">
        <v>88</v>
      </c>
      <c r="B2" s="93" t="s">
        <v>89</v>
      </c>
    </row>
    <row r="3" spans="1:6" x14ac:dyDescent="0.15">
      <c r="B3" s="93" t="s">
        <v>90</v>
      </c>
    </row>
    <row r="5" spans="1:6" x14ac:dyDescent="0.15">
      <c r="B5" s="94" t="s">
        <v>91</v>
      </c>
      <c r="C5" s="94" t="s">
        <v>92</v>
      </c>
      <c r="D5" s="94" t="s">
        <v>93</v>
      </c>
      <c r="E5" s="94" t="s">
        <v>94</v>
      </c>
      <c r="F5" s="94" t="s">
        <v>95</v>
      </c>
    </row>
    <row r="6" spans="1:6" x14ac:dyDescent="0.15">
      <c r="B6" s="94" t="s">
        <v>96</v>
      </c>
      <c r="C6" s="95">
        <v>3500</v>
      </c>
      <c r="D6" s="95">
        <v>3119</v>
      </c>
      <c r="E6" s="96"/>
      <c r="F6" s="96"/>
    </row>
    <row r="7" spans="1:6" x14ac:dyDescent="0.15">
      <c r="B7" s="94" t="s">
        <v>97</v>
      </c>
      <c r="C7" s="95">
        <v>2500</v>
      </c>
      <c r="D7" s="95">
        <v>2981</v>
      </c>
      <c r="E7" s="96"/>
      <c r="F7" s="96"/>
    </row>
    <row r="8" spans="1:6" x14ac:dyDescent="0.15">
      <c r="B8" s="94" t="s">
        <v>98</v>
      </c>
      <c r="C8" s="95">
        <v>2000</v>
      </c>
      <c r="D8" s="95">
        <v>2134</v>
      </c>
      <c r="E8" s="96"/>
      <c r="F8" s="96"/>
    </row>
    <row r="9" spans="1:6" x14ac:dyDescent="0.15">
      <c r="B9" s="94" t="s">
        <v>99</v>
      </c>
      <c r="C9" s="95">
        <v>3000</v>
      </c>
      <c r="D9" s="95">
        <v>3316</v>
      </c>
      <c r="E9" s="96"/>
      <c r="F9" s="96"/>
    </row>
    <row r="10" spans="1:6" x14ac:dyDescent="0.15">
      <c r="B10" s="94" t="s">
        <v>100</v>
      </c>
      <c r="C10" s="95">
        <v>4000</v>
      </c>
      <c r="D10" s="95">
        <v>3992</v>
      </c>
      <c r="E10" s="96"/>
      <c r="F10" s="96"/>
    </row>
    <row r="11" spans="1:6" x14ac:dyDescent="0.15">
      <c r="B11" s="94" t="s">
        <v>101</v>
      </c>
      <c r="C11" s="95">
        <v>3000</v>
      </c>
      <c r="D11" s="95">
        <v>2903</v>
      </c>
      <c r="E11" s="96"/>
      <c r="F11" s="96"/>
    </row>
    <row r="12" spans="1:6" x14ac:dyDescent="0.15">
      <c r="B12" s="94" t="s">
        <v>102</v>
      </c>
      <c r="C12" s="95">
        <v>4000</v>
      </c>
      <c r="D12" s="95">
        <v>3044</v>
      </c>
      <c r="E12" s="96"/>
      <c r="F12" s="96"/>
    </row>
    <row r="13" spans="1:6" x14ac:dyDescent="0.15">
      <c r="B13" s="94" t="s">
        <v>103</v>
      </c>
      <c r="C13" s="95">
        <f>SUM(C6:C12)</f>
        <v>22000</v>
      </c>
      <c r="D13" s="95">
        <f t="shared" ref="D13" si="0">SUM(D6:D12)</f>
        <v>21489</v>
      </c>
    </row>
    <row r="16" spans="1:6" x14ac:dyDescent="0.15">
      <c r="A16" s="93" t="s">
        <v>104</v>
      </c>
      <c r="B16" s="93" t="s">
        <v>105</v>
      </c>
    </row>
    <row r="17" spans="1:12" x14ac:dyDescent="0.15">
      <c r="B17" s="93" t="s">
        <v>106</v>
      </c>
    </row>
    <row r="18" spans="1:12" ht="14.25" thickBot="1" x14ac:dyDescent="0.2"/>
    <row r="19" spans="1:12" x14ac:dyDescent="0.15">
      <c r="B19" s="94" t="s">
        <v>91</v>
      </c>
      <c r="C19" s="94" t="s">
        <v>107</v>
      </c>
      <c r="D19" s="94" t="s">
        <v>108</v>
      </c>
      <c r="E19" s="94" t="s">
        <v>109</v>
      </c>
      <c r="F19" s="94" t="s">
        <v>93</v>
      </c>
      <c r="G19" s="94" t="s">
        <v>110</v>
      </c>
      <c r="H19" s="97" t="s">
        <v>111</v>
      </c>
      <c r="I19" s="97" t="s">
        <v>112</v>
      </c>
      <c r="K19" s="98" t="s">
        <v>113</v>
      </c>
      <c r="L19" s="99" t="s">
        <v>114</v>
      </c>
    </row>
    <row r="20" spans="1:12" ht="14.25" thickBot="1" x14ac:dyDescent="0.2">
      <c r="B20" s="94" t="s">
        <v>96</v>
      </c>
      <c r="C20" s="95">
        <v>53000</v>
      </c>
      <c r="D20" s="96">
        <v>60</v>
      </c>
      <c r="E20" s="96"/>
      <c r="F20" s="96">
        <v>58</v>
      </c>
      <c r="G20" s="96"/>
      <c r="H20" s="96"/>
      <c r="I20" s="96"/>
      <c r="K20" s="100">
        <v>0.8</v>
      </c>
      <c r="L20" s="101">
        <v>0.6</v>
      </c>
    </row>
    <row r="21" spans="1:12" x14ac:dyDescent="0.15">
      <c r="B21" s="94" t="s">
        <v>97</v>
      </c>
      <c r="C21" s="95">
        <v>24000</v>
      </c>
      <c r="D21" s="96">
        <v>100</v>
      </c>
      <c r="E21" s="96"/>
      <c r="F21" s="96">
        <v>85</v>
      </c>
      <c r="G21" s="96"/>
      <c r="H21" s="96"/>
      <c r="I21" s="96"/>
    </row>
    <row r="22" spans="1:12" x14ac:dyDescent="0.15">
      <c r="B22" s="94" t="s">
        <v>98</v>
      </c>
      <c r="C22" s="95">
        <v>25000</v>
      </c>
      <c r="D22" s="96">
        <v>120</v>
      </c>
      <c r="E22" s="96"/>
      <c r="F22" s="96">
        <v>120</v>
      </c>
      <c r="G22" s="96"/>
      <c r="H22" s="96"/>
      <c r="I22" s="96"/>
    </row>
    <row r="23" spans="1:12" x14ac:dyDescent="0.15">
      <c r="B23" s="94" t="s">
        <v>99</v>
      </c>
      <c r="C23" s="95">
        <v>15000</v>
      </c>
      <c r="D23" s="96">
        <v>300</v>
      </c>
      <c r="E23" s="96"/>
      <c r="F23" s="96">
        <v>295</v>
      </c>
      <c r="G23" s="96"/>
      <c r="H23" s="96"/>
      <c r="I23" s="96"/>
    </row>
    <row r="24" spans="1:12" x14ac:dyDescent="0.15">
      <c r="B24" s="94" t="s">
        <v>100</v>
      </c>
      <c r="C24" s="95">
        <v>45000</v>
      </c>
      <c r="D24" s="96">
        <v>50</v>
      </c>
      <c r="E24" s="96"/>
      <c r="F24" s="96">
        <v>45</v>
      </c>
      <c r="G24" s="96"/>
      <c r="H24" s="96"/>
      <c r="I24" s="96"/>
    </row>
    <row r="25" spans="1:12" x14ac:dyDescent="0.15">
      <c r="B25" s="94" t="s">
        <v>101</v>
      </c>
      <c r="C25" s="95">
        <v>52000</v>
      </c>
      <c r="D25" s="96">
        <v>50</v>
      </c>
      <c r="E25" s="96"/>
      <c r="F25" s="96">
        <v>48</v>
      </c>
      <c r="G25" s="96"/>
      <c r="H25" s="96"/>
      <c r="I25" s="96"/>
    </row>
    <row r="26" spans="1:12" x14ac:dyDescent="0.15">
      <c r="B26" s="94" t="s">
        <v>102</v>
      </c>
      <c r="C26" s="95">
        <v>32000</v>
      </c>
      <c r="D26" s="96">
        <v>100</v>
      </c>
      <c r="E26" s="96"/>
      <c r="F26" s="96">
        <v>70</v>
      </c>
      <c r="G26" s="96"/>
      <c r="H26" s="96"/>
      <c r="I26" s="96"/>
    </row>
    <row r="27" spans="1:12" x14ac:dyDescent="0.15">
      <c r="B27" s="102" t="s">
        <v>103</v>
      </c>
      <c r="C27" s="103"/>
      <c r="D27" s="96">
        <f t="shared" ref="D27:H27" si="1">SUM(D20:D26)</f>
        <v>780</v>
      </c>
      <c r="E27" s="96">
        <f t="shared" si="1"/>
        <v>0</v>
      </c>
      <c r="F27" s="96">
        <f t="shared" si="1"/>
        <v>721</v>
      </c>
      <c r="G27" s="96">
        <f t="shared" si="1"/>
        <v>0</v>
      </c>
      <c r="H27" s="96">
        <f t="shared" si="1"/>
        <v>0</v>
      </c>
      <c r="I27" s="96">
        <f>SUM(I20:I26)</f>
        <v>0</v>
      </c>
    </row>
    <row r="30" spans="1:12" x14ac:dyDescent="0.15">
      <c r="A30" s="93" t="s">
        <v>115</v>
      </c>
      <c r="B30" s="93" t="s">
        <v>116</v>
      </c>
    </row>
    <row r="31" spans="1:12" x14ac:dyDescent="0.15">
      <c r="B31" s="93" t="s">
        <v>117</v>
      </c>
    </row>
    <row r="34" spans="2:11" x14ac:dyDescent="0.15">
      <c r="B34" s="96" t="s">
        <v>91</v>
      </c>
      <c r="C34" s="94" t="s">
        <v>96</v>
      </c>
      <c r="D34" s="94" t="s">
        <v>97</v>
      </c>
      <c r="E34" s="94" t="s">
        <v>98</v>
      </c>
    </row>
    <row r="35" spans="2:11" x14ac:dyDescent="0.15">
      <c r="B35" s="96" t="s">
        <v>107</v>
      </c>
      <c r="C35" s="96">
        <v>52000</v>
      </c>
      <c r="D35" s="96">
        <v>20000</v>
      </c>
      <c r="E35" s="96">
        <v>25000</v>
      </c>
    </row>
    <row r="36" spans="2:11" x14ac:dyDescent="0.15">
      <c r="B36" s="96" t="s">
        <v>118</v>
      </c>
      <c r="C36" s="96">
        <v>0.85</v>
      </c>
      <c r="D36" s="96">
        <v>0.7</v>
      </c>
      <c r="E36" s="96">
        <v>0.75</v>
      </c>
    </row>
    <row r="37" spans="2:11" x14ac:dyDescent="0.15">
      <c r="B37" s="96" t="s">
        <v>119</v>
      </c>
      <c r="C37" s="96">
        <v>40000</v>
      </c>
      <c r="D37" s="96">
        <v>9800</v>
      </c>
      <c r="E37" s="96">
        <v>13500</v>
      </c>
    </row>
    <row r="39" spans="2:11" x14ac:dyDescent="0.15">
      <c r="B39" s="104"/>
      <c r="C39" s="105" t="s">
        <v>93</v>
      </c>
      <c r="D39" s="105"/>
      <c r="E39" s="105"/>
      <c r="F39" s="105" t="s">
        <v>120</v>
      </c>
      <c r="G39" s="105"/>
      <c r="H39" s="105"/>
      <c r="I39" s="105" t="s">
        <v>121</v>
      </c>
      <c r="J39" s="105"/>
      <c r="K39" s="105"/>
    </row>
    <row r="40" spans="2:11" x14ac:dyDescent="0.15">
      <c r="B40" s="104"/>
      <c r="C40" s="94" t="s">
        <v>96</v>
      </c>
      <c r="D40" s="94" t="s">
        <v>97</v>
      </c>
      <c r="E40" s="94" t="s">
        <v>98</v>
      </c>
      <c r="F40" s="94" t="s">
        <v>96</v>
      </c>
      <c r="G40" s="94" t="s">
        <v>97</v>
      </c>
      <c r="H40" s="94" t="s">
        <v>98</v>
      </c>
      <c r="I40" s="94" t="s">
        <v>96</v>
      </c>
      <c r="J40" s="94" t="s">
        <v>97</v>
      </c>
      <c r="K40" s="94" t="s">
        <v>98</v>
      </c>
    </row>
    <row r="41" spans="2:11" x14ac:dyDescent="0.15">
      <c r="B41" s="96" t="s">
        <v>122</v>
      </c>
      <c r="C41" s="96">
        <v>180</v>
      </c>
      <c r="D41" s="96">
        <v>144</v>
      </c>
      <c r="E41" s="96">
        <v>183</v>
      </c>
      <c r="F41" s="96"/>
      <c r="G41" s="96"/>
      <c r="H41" s="96"/>
      <c r="I41" s="96"/>
      <c r="J41" s="96"/>
      <c r="K41" s="96"/>
    </row>
    <row r="42" spans="2:11" x14ac:dyDescent="0.15">
      <c r="B42" s="96" t="s">
        <v>123</v>
      </c>
      <c r="C42" s="96">
        <v>149</v>
      </c>
      <c r="D42" s="96">
        <v>361</v>
      </c>
      <c r="E42" s="96">
        <v>128</v>
      </c>
      <c r="F42" s="96"/>
      <c r="G42" s="96"/>
      <c r="H42" s="96"/>
      <c r="I42" s="96"/>
      <c r="J42" s="96"/>
      <c r="K42" s="96"/>
    </row>
    <row r="43" spans="2:11" x14ac:dyDescent="0.15">
      <c r="B43" s="96" t="s">
        <v>124</v>
      </c>
      <c r="C43" s="96">
        <v>127</v>
      </c>
      <c r="D43" s="96">
        <v>120</v>
      </c>
      <c r="E43" s="96">
        <v>335</v>
      </c>
      <c r="F43" s="96"/>
      <c r="G43" s="96"/>
      <c r="H43" s="96"/>
      <c r="I43" s="96"/>
      <c r="J43" s="96"/>
      <c r="K43" s="96"/>
    </row>
    <row r="44" spans="2:11" x14ac:dyDescent="0.15">
      <c r="B44" s="96" t="s">
        <v>125</v>
      </c>
      <c r="C44" s="96">
        <v>287</v>
      </c>
      <c r="D44" s="96">
        <v>190</v>
      </c>
      <c r="E44" s="96">
        <v>212</v>
      </c>
      <c r="F44" s="96"/>
      <c r="G44" s="96"/>
      <c r="H44" s="96"/>
      <c r="I44" s="96"/>
      <c r="J44" s="96"/>
      <c r="K44" s="96"/>
    </row>
    <row r="45" spans="2:11" x14ac:dyDescent="0.15">
      <c r="B45" s="96" t="s">
        <v>126</v>
      </c>
      <c r="C45" s="96">
        <v>431</v>
      </c>
      <c r="D45" s="96">
        <v>122</v>
      </c>
      <c r="E45" s="96">
        <v>410</v>
      </c>
      <c r="F45" s="96"/>
      <c r="G45" s="96"/>
      <c r="H45" s="96"/>
      <c r="I45" s="96"/>
      <c r="J45" s="96"/>
      <c r="K45" s="96"/>
    </row>
    <row r="46" spans="2:11" x14ac:dyDescent="0.15">
      <c r="B46" s="96" t="s">
        <v>127</v>
      </c>
      <c r="C46" s="96">
        <v>393</v>
      </c>
      <c r="D46" s="96">
        <v>405</v>
      </c>
      <c r="E46" s="96">
        <v>186</v>
      </c>
      <c r="F46" s="96"/>
      <c r="G46" s="96"/>
      <c r="H46" s="96"/>
      <c r="I46" s="96"/>
      <c r="J46" s="96"/>
      <c r="K46" s="96"/>
    </row>
    <row r="47" spans="2:11" x14ac:dyDescent="0.15">
      <c r="B47" s="96" t="s">
        <v>128</v>
      </c>
      <c r="C47" s="96">
        <v>125</v>
      </c>
      <c r="D47" s="96">
        <v>237</v>
      </c>
      <c r="E47" s="96">
        <v>295</v>
      </c>
      <c r="F47" s="96"/>
      <c r="G47" s="96"/>
      <c r="H47" s="96"/>
      <c r="I47" s="96"/>
      <c r="J47" s="96"/>
      <c r="K47" s="96"/>
    </row>
    <row r="48" spans="2:11" x14ac:dyDescent="0.15">
      <c r="B48" s="96" t="s">
        <v>129</v>
      </c>
      <c r="C48" s="96">
        <v>127</v>
      </c>
      <c r="D48" s="96">
        <v>450</v>
      </c>
      <c r="E48" s="96">
        <v>114</v>
      </c>
      <c r="F48" s="96"/>
      <c r="G48" s="96"/>
      <c r="H48" s="96"/>
      <c r="I48" s="96"/>
      <c r="J48" s="96"/>
      <c r="K48" s="96"/>
    </row>
  </sheetData>
  <mergeCells count="5">
    <mergeCell ref="B27:C27"/>
    <mergeCell ref="B39:B40"/>
    <mergeCell ref="C39:E39"/>
    <mergeCell ref="F39:H39"/>
    <mergeCell ref="I39:K39"/>
  </mergeCells>
  <phoneticPr fontId="2"/>
  <pageMargins left="0.7" right="0.7" top="0.75" bottom="0.75" header="0.3" footer="0.3"/>
  <pageSetup paperSize="9" orientation="portrait" horizontalDpi="300" verticalDpi="0" r:id="rId1"/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print="0" autoFill="0" autoLine="0" r:id="rId5">
            <anchor>
              <from>
                <xdr:col>10</xdr:col>
                <xdr:colOff>609600</xdr:colOff>
                <xdr:row>1</xdr:row>
                <xdr:rowOff>161925</xdr:rowOff>
              </from>
              <to>
                <xdr:col>12</xdr:col>
                <xdr:colOff>476250</xdr:colOff>
                <xdr:row>4</xdr:row>
                <xdr:rowOff>57150</xdr:rowOff>
              </to>
            </anchor>
          </controlPr>
        </control>
      </mc:Choice>
      <mc:Fallback>
        <control shapeId="4097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2:L48"/>
  <sheetViews>
    <sheetView workbookViewId="0"/>
  </sheetViews>
  <sheetFormatPr defaultRowHeight="13.5" x14ac:dyDescent="0.15"/>
  <cols>
    <col min="1" max="5" width="9" style="93"/>
    <col min="6" max="6" width="10.25" style="93" bestFit="1" customWidth="1"/>
    <col min="7" max="8" width="10.375" style="93" bestFit="1" customWidth="1"/>
    <col min="9" max="9" width="9.375" style="93" bestFit="1" customWidth="1"/>
    <col min="10" max="11" width="9.25" style="93" bestFit="1" customWidth="1"/>
    <col min="12" max="16384" width="9" style="93"/>
  </cols>
  <sheetData>
    <row r="2" spans="1:6" x14ac:dyDescent="0.15">
      <c r="A2" s="93" t="s">
        <v>88</v>
      </c>
      <c r="B2" s="93" t="s">
        <v>89</v>
      </c>
    </row>
    <row r="3" spans="1:6" x14ac:dyDescent="0.15">
      <c r="B3" s="93" t="s">
        <v>90</v>
      </c>
    </row>
    <row r="5" spans="1:6" x14ac:dyDescent="0.15">
      <c r="B5" s="94" t="s">
        <v>91</v>
      </c>
      <c r="C5" s="94" t="s">
        <v>92</v>
      </c>
      <c r="D5" s="94" t="s">
        <v>93</v>
      </c>
      <c r="E5" s="94" t="s">
        <v>94</v>
      </c>
      <c r="F5" s="94" t="s">
        <v>95</v>
      </c>
    </row>
    <row r="6" spans="1:6" x14ac:dyDescent="0.15">
      <c r="B6" s="94" t="s">
        <v>96</v>
      </c>
      <c r="C6" s="95">
        <v>3500</v>
      </c>
      <c r="D6" s="95">
        <v>3119</v>
      </c>
      <c r="E6" s="106">
        <f>D6/C6</f>
        <v>0.89114285714285713</v>
      </c>
      <c r="F6" s="106">
        <f>D6/$D$13</f>
        <v>0.14514402717669506</v>
      </c>
    </row>
    <row r="7" spans="1:6" x14ac:dyDescent="0.15">
      <c r="B7" s="94" t="s">
        <v>97</v>
      </c>
      <c r="C7" s="95">
        <v>2500</v>
      </c>
      <c r="D7" s="95">
        <v>2981</v>
      </c>
      <c r="E7" s="106">
        <f t="shared" ref="E7:E12" si="0">D7/C7</f>
        <v>1.1923999999999999</v>
      </c>
      <c r="F7" s="106">
        <f t="shared" ref="F7:F12" si="1">D7/$D$13</f>
        <v>0.13872213690725488</v>
      </c>
    </row>
    <row r="8" spans="1:6" x14ac:dyDescent="0.15">
      <c r="B8" s="94" t="s">
        <v>98</v>
      </c>
      <c r="C8" s="95">
        <v>2000</v>
      </c>
      <c r="D8" s="95">
        <v>2134</v>
      </c>
      <c r="E8" s="106">
        <f t="shared" si="0"/>
        <v>1.0669999999999999</v>
      </c>
      <c r="F8" s="106">
        <f t="shared" si="1"/>
        <v>9.9306621992647406E-2</v>
      </c>
    </row>
    <row r="9" spans="1:6" x14ac:dyDescent="0.15">
      <c r="B9" s="94" t="s">
        <v>99</v>
      </c>
      <c r="C9" s="95">
        <v>3000</v>
      </c>
      <c r="D9" s="95">
        <v>3316</v>
      </c>
      <c r="E9" s="106">
        <f t="shared" si="0"/>
        <v>1.1053333333333333</v>
      </c>
      <c r="F9" s="106">
        <f t="shared" si="1"/>
        <v>0.15431150821350459</v>
      </c>
    </row>
    <row r="10" spans="1:6" x14ac:dyDescent="0.15">
      <c r="B10" s="94" t="s">
        <v>100</v>
      </c>
      <c r="C10" s="95">
        <v>4000</v>
      </c>
      <c r="D10" s="95">
        <v>3992</v>
      </c>
      <c r="E10" s="106">
        <f t="shared" si="0"/>
        <v>0.998</v>
      </c>
      <c r="F10" s="106">
        <f t="shared" si="1"/>
        <v>0.18576946344641446</v>
      </c>
    </row>
    <row r="11" spans="1:6" x14ac:dyDescent="0.15">
      <c r="B11" s="94" t="s">
        <v>101</v>
      </c>
      <c r="C11" s="95">
        <v>3000</v>
      </c>
      <c r="D11" s="95">
        <v>2903</v>
      </c>
      <c r="E11" s="106">
        <f t="shared" si="0"/>
        <v>0.96766666666666667</v>
      </c>
      <c r="F11" s="106">
        <f t="shared" si="1"/>
        <v>0.13509237284191913</v>
      </c>
    </row>
    <row r="12" spans="1:6" x14ac:dyDescent="0.15">
      <c r="B12" s="94" t="s">
        <v>102</v>
      </c>
      <c r="C12" s="95">
        <v>4000</v>
      </c>
      <c r="D12" s="95">
        <v>3044</v>
      </c>
      <c r="E12" s="106">
        <f t="shared" si="0"/>
        <v>0.76100000000000001</v>
      </c>
      <c r="F12" s="106">
        <f t="shared" si="1"/>
        <v>0.14165386942156452</v>
      </c>
    </row>
    <row r="13" spans="1:6" x14ac:dyDescent="0.15">
      <c r="B13" s="94" t="s">
        <v>103</v>
      </c>
      <c r="C13" s="95">
        <f>SUM(C6:C12)</f>
        <v>22000</v>
      </c>
      <c r="D13" s="95">
        <f t="shared" ref="D13" si="2">SUM(D6:D12)</f>
        <v>21489</v>
      </c>
    </row>
    <row r="16" spans="1:6" x14ac:dyDescent="0.15">
      <c r="A16" s="93" t="s">
        <v>104</v>
      </c>
      <c r="B16" s="93" t="s">
        <v>105</v>
      </c>
    </row>
    <row r="17" spans="1:12" x14ac:dyDescent="0.15">
      <c r="B17" s="93" t="s">
        <v>106</v>
      </c>
    </row>
    <row r="18" spans="1:12" ht="14.25" thickBot="1" x14ac:dyDescent="0.2"/>
    <row r="19" spans="1:12" x14ac:dyDescent="0.15">
      <c r="B19" s="94" t="s">
        <v>91</v>
      </c>
      <c r="C19" s="94" t="s">
        <v>107</v>
      </c>
      <c r="D19" s="94" t="s">
        <v>108</v>
      </c>
      <c r="E19" s="94" t="s">
        <v>109</v>
      </c>
      <c r="F19" s="94" t="s">
        <v>93</v>
      </c>
      <c r="G19" s="94" t="s">
        <v>110</v>
      </c>
      <c r="H19" s="97" t="s">
        <v>111</v>
      </c>
      <c r="I19" s="97" t="s">
        <v>112</v>
      </c>
      <c r="K19" s="98" t="s">
        <v>113</v>
      </c>
      <c r="L19" s="99" t="s">
        <v>114</v>
      </c>
    </row>
    <row r="20" spans="1:12" ht="14.25" thickBot="1" x14ac:dyDescent="0.2">
      <c r="B20" s="94" t="s">
        <v>96</v>
      </c>
      <c r="C20" s="95">
        <v>53000</v>
      </c>
      <c r="D20" s="96">
        <v>60</v>
      </c>
      <c r="E20" s="95">
        <f>C20*$K$20</f>
        <v>42400</v>
      </c>
      <c r="F20" s="96">
        <v>58</v>
      </c>
      <c r="G20" s="95">
        <f>E20*F20</f>
        <v>2459200</v>
      </c>
      <c r="H20" s="95">
        <f>C20*$L$20*D20</f>
        <v>1908000</v>
      </c>
      <c r="I20" s="95">
        <f>G20-H20</f>
        <v>551200</v>
      </c>
      <c r="K20" s="100">
        <v>0.8</v>
      </c>
      <c r="L20" s="101">
        <v>0.6</v>
      </c>
    </row>
    <row r="21" spans="1:12" x14ac:dyDescent="0.15">
      <c r="B21" s="94" t="s">
        <v>97</v>
      </c>
      <c r="C21" s="95">
        <v>24000</v>
      </c>
      <c r="D21" s="96">
        <v>100</v>
      </c>
      <c r="E21" s="95">
        <f t="shared" ref="E21:E26" si="3">C21*$K$20</f>
        <v>19200</v>
      </c>
      <c r="F21" s="96">
        <v>85</v>
      </c>
      <c r="G21" s="95">
        <f t="shared" ref="G21:G26" si="4">E21*F21</f>
        <v>1632000</v>
      </c>
      <c r="H21" s="95">
        <f t="shared" ref="H21:H26" si="5">C21*$L$20*D21</f>
        <v>1440000</v>
      </c>
      <c r="I21" s="95">
        <f t="shared" ref="I21:I26" si="6">G21-H21</f>
        <v>192000</v>
      </c>
    </row>
    <row r="22" spans="1:12" x14ac:dyDescent="0.15">
      <c r="B22" s="94" t="s">
        <v>98</v>
      </c>
      <c r="C22" s="95">
        <v>25000</v>
      </c>
      <c r="D22" s="96">
        <v>120</v>
      </c>
      <c r="E22" s="95">
        <f t="shared" si="3"/>
        <v>20000</v>
      </c>
      <c r="F22" s="96">
        <v>120</v>
      </c>
      <c r="G22" s="95">
        <f t="shared" si="4"/>
        <v>2400000</v>
      </c>
      <c r="H22" s="95">
        <f t="shared" si="5"/>
        <v>1800000</v>
      </c>
      <c r="I22" s="95">
        <f t="shared" si="6"/>
        <v>600000</v>
      </c>
    </row>
    <row r="23" spans="1:12" x14ac:dyDescent="0.15">
      <c r="B23" s="94" t="s">
        <v>99</v>
      </c>
      <c r="C23" s="95">
        <v>15000</v>
      </c>
      <c r="D23" s="96">
        <v>300</v>
      </c>
      <c r="E23" s="95">
        <f t="shared" si="3"/>
        <v>12000</v>
      </c>
      <c r="F23" s="96">
        <v>295</v>
      </c>
      <c r="G23" s="95">
        <f t="shared" si="4"/>
        <v>3540000</v>
      </c>
      <c r="H23" s="95">
        <f t="shared" si="5"/>
        <v>2700000</v>
      </c>
      <c r="I23" s="95">
        <f t="shared" si="6"/>
        <v>840000</v>
      </c>
    </row>
    <row r="24" spans="1:12" x14ac:dyDescent="0.15">
      <c r="B24" s="94" t="s">
        <v>100</v>
      </c>
      <c r="C24" s="95">
        <v>45000</v>
      </c>
      <c r="D24" s="96">
        <v>50</v>
      </c>
      <c r="E24" s="95">
        <f t="shared" si="3"/>
        <v>36000</v>
      </c>
      <c r="F24" s="96">
        <v>45</v>
      </c>
      <c r="G24" s="95">
        <f t="shared" si="4"/>
        <v>1620000</v>
      </c>
      <c r="H24" s="95">
        <f t="shared" si="5"/>
        <v>1350000</v>
      </c>
      <c r="I24" s="95">
        <f t="shared" si="6"/>
        <v>270000</v>
      </c>
    </row>
    <row r="25" spans="1:12" x14ac:dyDescent="0.15">
      <c r="B25" s="94" t="s">
        <v>101</v>
      </c>
      <c r="C25" s="95">
        <v>52000</v>
      </c>
      <c r="D25" s="96">
        <v>50</v>
      </c>
      <c r="E25" s="95">
        <f t="shared" si="3"/>
        <v>41600</v>
      </c>
      <c r="F25" s="96">
        <v>48</v>
      </c>
      <c r="G25" s="95">
        <f t="shared" si="4"/>
        <v>1996800</v>
      </c>
      <c r="H25" s="95">
        <f t="shared" si="5"/>
        <v>1560000</v>
      </c>
      <c r="I25" s="95">
        <f t="shared" si="6"/>
        <v>436800</v>
      </c>
    </row>
    <row r="26" spans="1:12" x14ac:dyDescent="0.15">
      <c r="B26" s="94" t="s">
        <v>102</v>
      </c>
      <c r="C26" s="95">
        <v>32000</v>
      </c>
      <c r="D26" s="96">
        <v>100</v>
      </c>
      <c r="E26" s="95">
        <f t="shared" si="3"/>
        <v>25600</v>
      </c>
      <c r="F26" s="96">
        <v>70</v>
      </c>
      <c r="G26" s="95">
        <f t="shared" si="4"/>
        <v>1792000</v>
      </c>
      <c r="H26" s="95">
        <f t="shared" si="5"/>
        <v>1920000</v>
      </c>
      <c r="I26" s="95">
        <f t="shared" si="6"/>
        <v>-128000</v>
      </c>
    </row>
    <row r="27" spans="1:12" x14ac:dyDescent="0.15">
      <c r="B27" s="102" t="s">
        <v>103</v>
      </c>
      <c r="C27" s="103"/>
      <c r="D27" s="96">
        <f t="shared" ref="D27:H27" si="7">SUM(D20:D26)</f>
        <v>780</v>
      </c>
      <c r="E27" s="95">
        <f t="shared" si="7"/>
        <v>196800</v>
      </c>
      <c r="F27" s="96">
        <f t="shared" si="7"/>
        <v>721</v>
      </c>
      <c r="G27" s="95">
        <f t="shared" si="7"/>
        <v>15440000</v>
      </c>
      <c r="H27" s="95">
        <f t="shared" si="7"/>
        <v>12678000</v>
      </c>
      <c r="I27" s="95">
        <f>SUM(I20:I26)</f>
        <v>2762000</v>
      </c>
    </row>
    <row r="30" spans="1:12" x14ac:dyDescent="0.15">
      <c r="A30" s="93" t="s">
        <v>115</v>
      </c>
      <c r="B30" s="93" t="s">
        <v>116</v>
      </c>
    </row>
    <row r="31" spans="1:12" x14ac:dyDescent="0.15">
      <c r="B31" s="93" t="s">
        <v>117</v>
      </c>
    </row>
    <row r="34" spans="2:11" x14ac:dyDescent="0.15">
      <c r="B34" s="96" t="s">
        <v>91</v>
      </c>
      <c r="C34" s="94" t="s">
        <v>96</v>
      </c>
      <c r="D34" s="94" t="s">
        <v>97</v>
      </c>
      <c r="E34" s="94" t="s">
        <v>98</v>
      </c>
    </row>
    <row r="35" spans="2:11" x14ac:dyDescent="0.15">
      <c r="B35" s="96" t="s">
        <v>107</v>
      </c>
      <c r="C35" s="96">
        <v>52000</v>
      </c>
      <c r="D35" s="96">
        <v>20000</v>
      </c>
      <c r="E35" s="96">
        <v>25000</v>
      </c>
    </row>
    <row r="36" spans="2:11" x14ac:dyDescent="0.15">
      <c r="B36" s="96" t="s">
        <v>118</v>
      </c>
      <c r="C36" s="96">
        <v>0.85</v>
      </c>
      <c r="D36" s="96">
        <v>0.7</v>
      </c>
      <c r="E36" s="96">
        <v>0.75</v>
      </c>
    </row>
    <row r="37" spans="2:11" x14ac:dyDescent="0.15">
      <c r="B37" s="96" t="s">
        <v>119</v>
      </c>
      <c r="C37" s="96">
        <v>40000</v>
      </c>
      <c r="D37" s="96">
        <v>9800</v>
      </c>
      <c r="E37" s="96">
        <v>13500</v>
      </c>
    </row>
    <row r="39" spans="2:11" x14ac:dyDescent="0.15">
      <c r="B39" s="107"/>
      <c r="C39" s="102" t="s">
        <v>93</v>
      </c>
      <c r="D39" s="108"/>
      <c r="E39" s="103"/>
      <c r="F39" s="102" t="s">
        <v>120</v>
      </c>
      <c r="G39" s="108"/>
      <c r="H39" s="103"/>
      <c r="I39" s="102" t="s">
        <v>121</v>
      </c>
      <c r="J39" s="108"/>
      <c r="K39" s="103"/>
    </row>
    <row r="40" spans="2:11" x14ac:dyDescent="0.15">
      <c r="B40" s="109"/>
      <c r="C40" s="94" t="s">
        <v>96</v>
      </c>
      <c r="D40" s="94" t="s">
        <v>97</v>
      </c>
      <c r="E40" s="94" t="s">
        <v>98</v>
      </c>
      <c r="F40" s="94" t="s">
        <v>96</v>
      </c>
      <c r="G40" s="94" t="s">
        <v>97</v>
      </c>
      <c r="H40" s="94" t="s">
        <v>98</v>
      </c>
      <c r="I40" s="94" t="s">
        <v>96</v>
      </c>
      <c r="J40" s="94" t="s">
        <v>97</v>
      </c>
      <c r="K40" s="94" t="s">
        <v>98</v>
      </c>
    </row>
    <row r="41" spans="2:11" x14ac:dyDescent="0.15">
      <c r="B41" s="96" t="s">
        <v>122</v>
      </c>
      <c r="C41" s="96">
        <v>180</v>
      </c>
      <c r="D41" s="96">
        <v>144</v>
      </c>
      <c r="E41" s="96">
        <v>183</v>
      </c>
      <c r="F41" s="95">
        <f>C$35*C$36*C41</f>
        <v>7956000</v>
      </c>
      <c r="G41" s="95">
        <f t="shared" ref="G41:H48" si="8">D$35*D$36*D41</f>
        <v>2016000</v>
      </c>
      <c r="H41" s="95">
        <f t="shared" si="8"/>
        <v>3431250</v>
      </c>
      <c r="I41" s="95">
        <f>F41-C$37*C41</f>
        <v>756000</v>
      </c>
      <c r="J41" s="95">
        <f t="shared" ref="J41:K48" si="9">G41-D$37*D41</f>
        <v>604800</v>
      </c>
      <c r="K41" s="95">
        <f t="shared" si="9"/>
        <v>960750</v>
      </c>
    </row>
    <row r="42" spans="2:11" x14ac:dyDescent="0.15">
      <c r="B42" s="96" t="s">
        <v>123</v>
      </c>
      <c r="C42" s="96">
        <v>149</v>
      </c>
      <c r="D42" s="96">
        <v>361</v>
      </c>
      <c r="E42" s="96">
        <v>128</v>
      </c>
      <c r="F42" s="95">
        <f t="shared" ref="F42:F48" si="10">C$35*C$36*C42</f>
        <v>6585800</v>
      </c>
      <c r="G42" s="95">
        <f t="shared" si="8"/>
        <v>5054000</v>
      </c>
      <c r="H42" s="95">
        <f t="shared" si="8"/>
        <v>2400000</v>
      </c>
      <c r="I42" s="95">
        <f t="shared" ref="I42:I48" si="11">F42-C$37*C42</f>
        <v>625800</v>
      </c>
      <c r="J42" s="95">
        <f t="shared" si="9"/>
        <v>1516200</v>
      </c>
      <c r="K42" s="95">
        <f t="shared" si="9"/>
        <v>672000</v>
      </c>
    </row>
    <row r="43" spans="2:11" x14ac:dyDescent="0.15">
      <c r="B43" s="96" t="s">
        <v>124</v>
      </c>
      <c r="C43" s="96">
        <v>127</v>
      </c>
      <c r="D43" s="96">
        <v>120</v>
      </c>
      <c r="E43" s="96">
        <v>335</v>
      </c>
      <c r="F43" s="95">
        <f t="shared" si="10"/>
        <v>5613400</v>
      </c>
      <c r="G43" s="95">
        <f t="shared" si="8"/>
        <v>1680000</v>
      </c>
      <c r="H43" s="95">
        <f t="shared" si="8"/>
        <v>6281250</v>
      </c>
      <c r="I43" s="95">
        <f t="shared" si="11"/>
        <v>533400</v>
      </c>
      <c r="J43" s="95">
        <f t="shared" si="9"/>
        <v>504000</v>
      </c>
      <c r="K43" s="95">
        <f t="shared" si="9"/>
        <v>1758750</v>
      </c>
    </row>
    <row r="44" spans="2:11" x14ac:dyDescent="0.15">
      <c r="B44" s="96" t="s">
        <v>125</v>
      </c>
      <c r="C44" s="96">
        <v>287</v>
      </c>
      <c r="D44" s="96">
        <v>190</v>
      </c>
      <c r="E44" s="96">
        <v>212</v>
      </c>
      <c r="F44" s="95">
        <f t="shared" si="10"/>
        <v>12685400</v>
      </c>
      <c r="G44" s="95">
        <f t="shared" si="8"/>
        <v>2660000</v>
      </c>
      <c r="H44" s="95">
        <f t="shared" si="8"/>
        <v>3975000</v>
      </c>
      <c r="I44" s="95">
        <f t="shared" si="11"/>
        <v>1205400</v>
      </c>
      <c r="J44" s="95">
        <f t="shared" si="9"/>
        <v>798000</v>
      </c>
      <c r="K44" s="95">
        <f t="shared" si="9"/>
        <v>1113000</v>
      </c>
    </row>
    <row r="45" spans="2:11" x14ac:dyDescent="0.15">
      <c r="B45" s="96" t="s">
        <v>126</v>
      </c>
      <c r="C45" s="96">
        <v>431</v>
      </c>
      <c r="D45" s="96">
        <v>122</v>
      </c>
      <c r="E45" s="96">
        <v>410</v>
      </c>
      <c r="F45" s="95">
        <f t="shared" si="10"/>
        <v>19050200</v>
      </c>
      <c r="G45" s="95">
        <f t="shared" si="8"/>
        <v>1708000</v>
      </c>
      <c r="H45" s="95">
        <f t="shared" si="8"/>
        <v>7687500</v>
      </c>
      <c r="I45" s="95">
        <f t="shared" si="11"/>
        <v>1810200</v>
      </c>
      <c r="J45" s="95">
        <f t="shared" si="9"/>
        <v>512400</v>
      </c>
      <c r="K45" s="95">
        <f t="shared" si="9"/>
        <v>2152500</v>
      </c>
    </row>
    <row r="46" spans="2:11" x14ac:dyDescent="0.15">
      <c r="B46" s="96" t="s">
        <v>127</v>
      </c>
      <c r="C46" s="96">
        <v>393</v>
      </c>
      <c r="D46" s="96">
        <v>405</v>
      </c>
      <c r="E46" s="96">
        <v>186</v>
      </c>
      <c r="F46" s="95">
        <f t="shared" si="10"/>
        <v>17370600</v>
      </c>
      <c r="G46" s="95">
        <f t="shared" si="8"/>
        <v>5670000</v>
      </c>
      <c r="H46" s="95">
        <f t="shared" si="8"/>
        <v>3487500</v>
      </c>
      <c r="I46" s="95">
        <f t="shared" si="11"/>
        <v>1650600</v>
      </c>
      <c r="J46" s="95">
        <f t="shared" si="9"/>
        <v>1701000</v>
      </c>
      <c r="K46" s="95">
        <f t="shared" si="9"/>
        <v>976500</v>
      </c>
    </row>
    <row r="47" spans="2:11" x14ac:dyDescent="0.15">
      <c r="B47" s="96" t="s">
        <v>128</v>
      </c>
      <c r="C47" s="96">
        <v>125</v>
      </c>
      <c r="D47" s="96">
        <v>237</v>
      </c>
      <c r="E47" s="96">
        <v>295</v>
      </c>
      <c r="F47" s="95">
        <f t="shared" si="10"/>
        <v>5525000</v>
      </c>
      <c r="G47" s="95">
        <f t="shared" si="8"/>
        <v>3318000</v>
      </c>
      <c r="H47" s="95">
        <f t="shared" si="8"/>
        <v>5531250</v>
      </c>
      <c r="I47" s="95">
        <f t="shared" si="11"/>
        <v>525000</v>
      </c>
      <c r="J47" s="95">
        <f t="shared" si="9"/>
        <v>995400</v>
      </c>
      <c r="K47" s="95">
        <f t="shared" si="9"/>
        <v>1548750</v>
      </c>
    </row>
    <row r="48" spans="2:11" x14ac:dyDescent="0.15">
      <c r="B48" s="96" t="s">
        <v>129</v>
      </c>
      <c r="C48" s="96">
        <v>127</v>
      </c>
      <c r="D48" s="96">
        <v>450</v>
      </c>
      <c r="E48" s="96">
        <v>114</v>
      </c>
      <c r="F48" s="95">
        <f t="shared" si="10"/>
        <v>5613400</v>
      </c>
      <c r="G48" s="95">
        <f t="shared" si="8"/>
        <v>6300000</v>
      </c>
      <c r="H48" s="95">
        <f t="shared" si="8"/>
        <v>2137500</v>
      </c>
      <c r="I48" s="95">
        <f t="shared" si="11"/>
        <v>533400</v>
      </c>
      <c r="J48" s="95">
        <f t="shared" si="9"/>
        <v>1890000</v>
      </c>
      <c r="K48" s="95">
        <f t="shared" si="9"/>
        <v>598500</v>
      </c>
    </row>
  </sheetData>
  <mergeCells count="5">
    <mergeCell ref="B27:C27"/>
    <mergeCell ref="B39:B40"/>
    <mergeCell ref="C39:E39"/>
    <mergeCell ref="F39:H39"/>
    <mergeCell ref="I39:K39"/>
  </mergeCells>
  <phoneticPr fontId="2"/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43"/>
  </sheetPr>
  <dimension ref="A1:J30"/>
  <sheetViews>
    <sheetView workbookViewId="0"/>
  </sheetViews>
  <sheetFormatPr defaultRowHeight="13.5" x14ac:dyDescent="0.15"/>
  <cols>
    <col min="1" max="1" width="2.625" style="1" customWidth="1"/>
    <col min="2" max="2" width="9" style="1"/>
    <col min="3" max="3" width="8.5" style="1" bestFit="1" customWidth="1"/>
    <col min="4" max="4" width="9.5" style="1" bestFit="1" customWidth="1"/>
    <col min="5" max="5" width="5.25" style="1" bestFit="1" customWidth="1"/>
    <col min="6" max="6" width="8.5" style="1" bestFit="1" customWidth="1"/>
    <col min="7" max="7" width="6.5" style="1" bestFit="1" customWidth="1"/>
    <col min="8" max="8" width="7.5" style="1" bestFit="1" customWidth="1"/>
    <col min="9" max="9" width="9.5" style="1" bestFit="1" customWidth="1"/>
    <col min="10" max="16384" width="9" style="1"/>
  </cols>
  <sheetData>
    <row r="1" spans="1:10" x14ac:dyDescent="0.15">
      <c r="A1" s="1" t="s">
        <v>0</v>
      </c>
    </row>
    <row r="2" spans="1:10" x14ac:dyDescent="0.15">
      <c r="A2" s="2" t="s">
        <v>1</v>
      </c>
    </row>
    <row r="3" spans="1:10" x14ac:dyDescent="0.15">
      <c r="A3" s="2" t="s">
        <v>2</v>
      </c>
    </row>
    <row r="4" spans="1:10" x14ac:dyDescent="0.15">
      <c r="A4" s="2" t="s">
        <v>3</v>
      </c>
    </row>
    <row r="5" spans="1:10" x14ac:dyDescent="0.15">
      <c r="A5" s="1" t="s">
        <v>4</v>
      </c>
    </row>
    <row r="6" spans="1:10" x14ac:dyDescent="0.15">
      <c r="A6" s="2" t="s">
        <v>5</v>
      </c>
    </row>
    <row r="7" spans="1:10" x14ac:dyDescent="0.15">
      <c r="A7" s="2" t="s">
        <v>6</v>
      </c>
    </row>
    <row r="8" spans="1:10" x14ac:dyDescent="0.15">
      <c r="A8" s="2" t="s">
        <v>7</v>
      </c>
    </row>
    <row r="9" spans="1:10" x14ac:dyDescent="0.15">
      <c r="A9" s="3" t="s">
        <v>8</v>
      </c>
    </row>
    <row r="11" spans="1:10" x14ac:dyDescent="0.15">
      <c r="B11" s="1" t="s">
        <v>9</v>
      </c>
    </row>
    <row r="12" spans="1:10" x14ac:dyDescent="0.15">
      <c r="B12" s="1" t="s">
        <v>10</v>
      </c>
      <c r="C12" s="1" t="s">
        <v>11</v>
      </c>
    </row>
    <row r="13" spans="1:10" x14ac:dyDescent="0.15">
      <c r="B13" s="1">
        <v>0.8</v>
      </c>
      <c r="C13" s="1">
        <v>0.75</v>
      </c>
    </row>
    <row r="15" spans="1:10" x14ac:dyDescent="0.15">
      <c r="B15" s="1" t="s">
        <v>12</v>
      </c>
      <c r="C15" s="1" t="s">
        <v>13</v>
      </c>
      <c r="I15" s="1" t="s">
        <v>14</v>
      </c>
      <c r="J15" s="1" t="s">
        <v>15</v>
      </c>
    </row>
    <row r="16" spans="1:10" x14ac:dyDescent="0.15">
      <c r="C16" s="1" t="s">
        <v>16</v>
      </c>
      <c r="F16" s="1" t="s">
        <v>17</v>
      </c>
    </row>
    <row r="17" spans="2:10" x14ac:dyDescent="0.15">
      <c r="C17" s="1" t="s">
        <v>10</v>
      </c>
      <c r="D17" s="1" t="s">
        <v>11</v>
      </c>
      <c r="E17" s="1" t="s">
        <v>18</v>
      </c>
      <c r="F17" s="1" t="s">
        <v>10</v>
      </c>
      <c r="G17" s="1" t="s">
        <v>11</v>
      </c>
      <c r="H17" s="1" t="s">
        <v>18</v>
      </c>
    </row>
    <row r="18" spans="2:10" x14ac:dyDescent="0.15">
      <c r="B18" s="1" t="s">
        <v>19</v>
      </c>
      <c r="C18" s="1">
        <v>1473000</v>
      </c>
      <c r="D18" s="1">
        <v>1458000</v>
      </c>
      <c r="F18" s="1">
        <f>C18*(1-$B$13)</f>
        <v>294599.99999999994</v>
      </c>
      <c r="I18" s="1">
        <v>941400</v>
      </c>
    </row>
    <row r="19" spans="2:10" x14ac:dyDescent="0.15">
      <c r="B19" s="1" t="s">
        <v>20</v>
      </c>
      <c r="C19" s="1">
        <v>630000</v>
      </c>
      <c r="D19" s="1">
        <v>1159000</v>
      </c>
      <c r="F19" s="1">
        <f t="shared" ref="F19:F29" si="0">C19*(1-$B$13)</f>
        <v>125999.99999999997</v>
      </c>
      <c r="I19" s="1">
        <v>1920600</v>
      </c>
    </row>
    <row r="20" spans="2:10" x14ac:dyDescent="0.15">
      <c r="B20" s="1" t="s">
        <v>21</v>
      </c>
      <c r="C20" s="1">
        <v>786000</v>
      </c>
      <c r="D20" s="1">
        <v>1493000</v>
      </c>
      <c r="F20" s="1">
        <f t="shared" si="0"/>
        <v>157199.99999999997</v>
      </c>
      <c r="I20" s="1">
        <v>916200</v>
      </c>
    </row>
    <row r="21" spans="2:10" x14ac:dyDescent="0.15">
      <c r="B21" s="1" t="s">
        <v>22</v>
      </c>
      <c r="C21" s="1">
        <v>580000</v>
      </c>
      <c r="D21" s="1">
        <v>822000</v>
      </c>
      <c r="F21" s="1">
        <f t="shared" si="0"/>
        <v>115999.99999999997</v>
      </c>
      <c r="I21" s="1">
        <v>1688400</v>
      </c>
    </row>
    <row r="22" spans="2:10" x14ac:dyDescent="0.15">
      <c r="B22" s="1" t="s">
        <v>23</v>
      </c>
      <c r="C22" s="1">
        <v>741000</v>
      </c>
      <c r="D22" s="1">
        <v>831000</v>
      </c>
      <c r="F22" s="1">
        <f t="shared" si="0"/>
        <v>148199.99999999997</v>
      </c>
      <c r="I22" s="1">
        <v>2615400</v>
      </c>
    </row>
    <row r="23" spans="2:10" x14ac:dyDescent="0.15">
      <c r="B23" s="1" t="s">
        <v>24</v>
      </c>
      <c r="C23" s="1">
        <v>608000</v>
      </c>
      <c r="D23" s="1">
        <v>591000</v>
      </c>
      <c r="F23" s="1">
        <f t="shared" si="0"/>
        <v>121599.99999999997</v>
      </c>
      <c r="I23" s="1">
        <v>2070000</v>
      </c>
    </row>
    <row r="24" spans="2:10" x14ac:dyDescent="0.15">
      <c r="B24" s="1" t="s">
        <v>25</v>
      </c>
      <c r="C24" s="1">
        <v>970000</v>
      </c>
      <c r="D24" s="1">
        <v>1493000</v>
      </c>
      <c r="F24" s="1">
        <f t="shared" si="0"/>
        <v>193999.99999999997</v>
      </c>
      <c r="I24" s="1">
        <v>2539800</v>
      </c>
    </row>
    <row r="25" spans="2:10" x14ac:dyDescent="0.15">
      <c r="B25" s="1" t="s">
        <v>26</v>
      </c>
      <c r="C25" s="1">
        <v>540000</v>
      </c>
      <c r="D25" s="1">
        <v>1445000</v>
      </c>
      <c r="F25" s="1">
        <f t="shared" si="0"/>
        <v>107999.99999999997</v>
      </c>
      <c r="I25" s="1">
        <v>1202400</v>
      </c>
    </row>
    <row r="26" spans="2:10" x14ac:dyDescent="0.15">
      <c r="B26" s="1" t="s">
        <v>27</v>
      </c>
      <c r="C26" s="1">
        <v>776000</v>
      </c>
      <c r="D26" s="1">
        <v>544000</v>
      </c>
      <c r="F26" s="1">
        <f t="shared" si="0"/>
        <v>155199.99999999997</v>
      </c>
      <c r="I26" s="1">
        <v>2262600</v>
      </c>
    </row>
    <row r="27" spans="2:10" x14ac:dyDescent="0.15">
      <c r="B27" s="1" t="s">
        <v>28</v>
      </c>
      <c r="C27" s="1">
        <v>756000</v>
      </c>
      <c r="D27" s="1">
        <v>952000</v>
      </c>
      <c r="F27" s="1">
        <f t="shared" si="0"/>
        <v>151199.99999999997</v>
      </c>
      <c r="I27" s="1">
        <v>1751400</v>
      </c>
    </row>
    <row r="28" spans="2:10" x14ac:dyDescent="0.15">
      <c r="B28" s="1" t="s">
        <v>29</v>
      </c>
      <c r="C28" s="1">
        <v>945000</v>
      </c>
      <c r="D28" s="1">
        <v>751000</v>
      </c>
      <c r="F28" s="1">
        <f t="shared" si="0"/>
        <v>188999.99999999997</v>
      </c>
      <c r="I28" s="1">
        <v>1866600</v>
      </c>
    </row>
    <row r="29" spans="2:10" x14ac:dyDescent="0.15">
      <c r="B29" s="1" t="s">
        <v>30</v>
      </c>
      <c r="C29" s="1">
        <v>1177000</v>
      </c>
      <c r="D29" s="1">
        <v>1327000</v>
      </c>
      <c r="F29" s="1">
        <f t="shared" si="0"/>
        <v>235399.99999999994</v>
      </c>
      <c r="I29" s="1">
        <v>1836000</v>
      </c>
    </row>
    <row r="30" spans="2:10" x14ac:dyDescent="0.15">
      <c r="B30" s="1" t="s">
        <v>31</v>
      </c>
      <c r="C30" s="1">
        <f>SUM(C18:C29)</f>
        <v>9982000</v>
      </c>
      <c r="D30" s="1">
        <f t="shared" ref="D30:J30" si="1">SUM(D18:D29)</f>
        <v>12866000</v>
      </c>
      <c r="E30" s="1">
        <f t="shared" si="1"/>
        <v>0</v>
      </c>
      <c r="F30" s="1">
        <f t="shared" si="1"/>
        <v>1996399.9999999998</v>
      </c>
      <c r="G30" s="1">
        <f t="shared" si="1"/>
        <v>0</v>
      </c>
      <c r="H30" s="1">
        <f t="shared" si="1"/>
        <v>0</v>
      </c>
      <c r="I30" s="1">
        <f t="shared" si="1"/>
        <v>21610800</v>
      </c>
      <c r="J30" s="1">
        <f t="shared" si="1"/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</sheetPr>
  <dimension ref="A1:H29"/>
  <sheetViews>
    <sheetView workbookViewId="0"/>
  </sheetViews>
  <sheetFormatPr defaultRowHeight="13.5" x14ac:dyDescent="0.15"/>
  <cols>
    <col min="1" max="1" width="2.625" style="1" customWidth="1"/>
    <col min="2" max="16384" width="9" style="1"/>
  </cols>
  <sheetData>
    <row r="1" spans="1:8" x14ac:dyDescent="0.15">
      <c r="A1" s="1" t="s">
        <v>0</v>
      </c>
      <c r="F1" s="2" t="s">
        <v>32</v>
      </c>
    </row>
    <row r="2" spans="1:8" x14ac:dyDescent="0.15">
      <c r="A2" s="2" t="s">
        <v>1</v>
      </c>
    </row>
    <row r="3" spans="1:8" x14ac:dyDescent="0.15">
      <c r="A3" s="1" t="s">
        <v>33</v>
      </c>
    </row>
    <row r="4" spans="1:8" x14ac:dyDescent="0.15">
      <c r="A4" s="2" t="s">
        <v>34</v>
      </c>
    </row>
    <row r="5" spans="1:8" x14ac:dyDescent="0.15">
      <c r="A5" s="2" t="s">
        <v>35</v>
      </c>
    </row>
    <row r="6" spans="1:8" x14ac:dyDescent="0.15">
      <c r="A6" s="2" t="s">
        <v>36</v>
      </c>
    </row>
    <row r="7" spans="1:8" x14ac:dyDescent="0.15">
      <c r="A7" s="2" t="s">
        <v>37</v>
      </c>
    </row>
    <row r="8" spans="1:8" x14ac:dyDescent="0.15">
      <c r="A8" s="2" t="s">
        <v>38</v>
      </c>
    </row>
    <row r="9" spans="1:8" x14ac:dyDescent="0.15">
      <c r="A9" s="3" t="s">
        <v>39</v>
      </c>
    </row>
    <row r="10" spans="1:8" x14ac:dyDescent="0.15">
      <c r="A10" s="2" t="s">
        <v>40</v>
      </c>
    </row>
    <row r="11" spans="1:8" x14ac:dyDescent="0.15">
      <c r="A11" s="2"/>
    </row>
    <row r="15" spans="1:8" x14ac:dyDescent="0.15">
      <c r="B15" s="1" t="s">
        <v>41</v>
      </c>
      <c r="C15" s="1" t="s">
        <v>42</v>
      </c>
      <c r="D15" s="1" t="s">
        <v>43</v>
      </c>
      <c r="E15" s="1" t="s">
        <v>44</v>
      </c>
      <c r="F15" s="1" t="s">
        <v>45</v>
      </c>
      <c r="G15" s="1" t="s">
        <v>46</v>
      </c>
      <c r="H15" s="1" t="s">
        <v>47</v>
      </c>
    </row>
    <row r="16" spans="1:8" x14ac:dyDescent="0.15">
      <c r="B16" s="1" t="s">
        <v>48</v>
      </c>
    </row>
    <row r="17" spans="2:5" x14ac:dyDescent="0.15">
      <c r="B17" s="1" t="s">
        <v>49</v>
      </c>
    </row>
    <row r="18" spans="2:5" x14ac:dyDescent="0.15">
      <c r="B18" s="1" t="s">
        <v>50</v>
      </c>
    </row>
    <row r="19" spans="2:5" x14ac:dyDescent="0.15">
      <c r="B19" s="1" t="s">
        <v>51</v>
      </c>
    </row>
    <row r="20" spans="2:5" x14ac:dyDescent="0.15">
      <c r="B20" s="1" t="s">
        <v>52</v>
      </c>
    </row>
    <row r="21" spans="2:5" x14ac:dyDescent="0.15">
      <c r="B21" s="1" t="s">
        <v>53</v>
      </c>
    </row>
    <row r="22" spans="2:5" x14ac:dyDescent="0.15">
      <c r="B22" s="1" t="s">
        <v>54</v>
      </c>
    </row>
    <row r="23" spans="2:5" x14ac:dyDescent="0.15">
      <c r="B23" s="1" t="s">
        <v>55</v>
      </c>
    </row>
    <row r="24" spans="2:5" x14ac:dyDescent="0.15">
      <c r="B24" s="1" t="s">
        <v>56</v>
      </c>
    </row>
    <row r="25" spans="2:5" x14ac:dyDescent="0.15">
      <c r="B25" s="1" t="s">
        <v>57</v>
      </c>
    </row>
    <row r="27" spans="2:5" x14ac:dyDescent="0.15">
      <c r="E27" s="4"/>
    </row>
    <row r="28" spans="2:5" x14ac:dyDescent="0.15">
      <c r="D28" s="1" t="s">
        <v>58</v>
      </c>
      <c r="E28" s="4">
        <v>0.1</v>
      </c>
    </row>
    <row r="29" spans="2:5" x14ac:dyDescent="0.15">
      <c r="D29" s="1" t="s">
        <v>59</v>
      </c>
      <c r="E29" s="4">
        <v>0.2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</sheetPr>
  <dimension ref="A1:N28"/>
  <sheetViews>
    <sheetView workbookViewId="0"/>
  </sheetViews>
  <sheetFormatPr defaultRowHeight="13.5" x14ac:dyDescent="0.15"/>
  <cols>
    <col min="1" max="1" width="2.625" style="1" customWidth="1"/>
    <col min="2" max="16384" width="9" style="1"/>
  </cols>
  <sheetData>
    <row r="1" spans="1:14" x14ac:dyDescent="0.15">
      <c r="A1" s="1" t="s">
        <v>0</v>
      </c>
      <c r="F1" s="5"/>
    </row>
    <row r="2" spans="1:14" x14ac:dyDescent="0.15">
      <c r="A2" s="2" t="s">
        <v>1</v>
      </c>
    </row>
    <row r="3" spans="1:14" x14ac:dyDescent="0.15">
      <c r="A3" s="1" t="s">
        <v>60</v>
      </c>
    </row>
    <row r="4" spans="1:14" x14ac:dyDescent="0.15">
      <c r="A4" s="2" t="s">
        <v>61</v>
      </c>
    </row>
    <row r="5" spans="1:14" x14ac:dyDescent="0.15">
      <c r="A5" s="1" t="s">
        <v>62</v>
      </c>
    </row>
    <row r="6" spans="1:14" x14ac:dyDescent="0.15">
      <c r="A6" s="1" t="s">
        <v>63</v>
      </c>
    </row>
    <row r="7" spans="1:14" x14ac:dyDescent="0.15">
      <c r="A7" s="1" t="s">
        <v>64</v>
      </c>
    </row>
    <row r="8" spans="1:14" x14ac:dyDescent="0.15">
      <c r="A8" s="1" t="s">
        <v>65</v>
      </c>
    </row>
    <row r="9" spans="1:14" x14ac:dyDescent="0.15">
      <c r="A9" s="3" t="s">
        <v>66</v>
      </c>
    </row>
    <row r="14" spans="1:14" x14ac:dyDescent="0.15">
      <c r="B14" s="1" t="s">
        <v>41</v>
      </c>
      <c r="C14" s="1" t="s">
        <v>67</v>
      </c>
      <c r="D14" s="1" t="s">
        <v>68</v>
      </c>
      <c r="E14" s="1" t="s">
        <v>69</v>
      </c>
      <c r="F14" s="1" t="s">
        <v>70</v>
      </c>
      <c r="G14" s="1" t="s">
        <v>71</v>
      </c>
      <c r="H14" s="1" t="s">
        <v>72</v>
      </c>
      <c r="I14" s="1" t="s">
        <v>73</v>
      </c>
      <c r="J14" s="1" t="s">
        <v>58</v>
      </c>
      <c r="K14" s="1" t="s">
        <v>74</v>
      </c>
      <c r="L14" s="1" t="s">
        <v>75</v>
      </c>
      <c r="M14" s="1" t="s">
        <v>17</v>
      </c>
      <c r="N14" s="1" t="s">
        <v>76</v>
      </c>
    </row>
    <row r="15" spans="1:14" x14ac:dyDescent="0.15">
      <c r="B15" s="6" t="s">
        <v>77</v>
      </c>
      <c r="C15" s="7">
        <v>38838</v>
      </c>
      <c r="D15" s="7"/>
      <c r="E15" s="1">
        <v>50000</v>
      </c>
      <c r="F15" s="1">
        <v>41500</v>
      </c>
      <c r="G15" s="1">
        <v>35000</v>
      </c>
      <c r="H15" s="1">
        <v>3</v>
      </c>
      <c r="I15" s="1">
        <v>3</v>
      </c>
    </row>
    <row r="16" spans="1:14" x14ac:dyDescent="0.15">
      <c r="B16" s="8" t="s">
        <v>78</v>
      </c>
      <c r="C16" s="7">
        <v>38838</v>
      </c>
      <c r="D16" s="7"/>
      <c r="E16" s="1">
        <v>480000</v>
      </c>
      <c r="F16" s="1">
        <v>395000</v>
      </c>
      <c r="G16" s="1">
        <v>336000</v>
      </c>
      <c r="H16" s="1">
        <v>2</v>
      </c>
      <c r="I16" s="1">
        <v>2</v>
      </c>
    </row>
    <row r="17" spans="2:13" x14ac:dyDescent="0.15">
      <c r="B17" s="9" t="s">
        <v>79</v>
      </c>
      <c r="C17" s="7">
        <v>38838</v>
      </c>
      <c r="D17" s="7"/>
      <c r="E17" s="1">
        <v>1550000</v>
      </c>
      <c r="F17" s="1">
        <v>1512680</v>
      </c>
      <c r="G17" s="1">
        <v>1085000</v>
      </c>
      <c r="H17" s="1">
        <v>3</v>
      </c>
      <c r="I17" s="1">
        <v>2</v>
      </c>
    </row>
    <row r="18" spans="2:13" x14ac:dyDescent="0.15">
      <c r="B18" s="6" t="s">
        <v>80</v>
      </c>
      <c r="C18" s="7">
        <v>38843</v>
      </c>
      <c r="D18" s="7"/>
      <c r="E18" s="1">
        <v>28000000</v>
      </c>
      <c r="F18" s="1">
        <v>28000000</v>
      </c>
      <c r="G18" s="1">
        <v>24000000</v>
      </c>
      <c r="H18" s="1">
        <v>1</v>
      </c>
      <c r="I18" s="1">
        <v>1</v>
      </c>
    </row>
    <row r="19" spans="2:13" x14ac:dyDescent="0.15">
      <c r="B19" s="9" t="s">
        <v>81</v>
      </c>
      <c r="C19" s="7">
        <v>38844</v>
      </c>
      <c r="D19" s="7"/>
      <c r="E19" s="1">
        <v>50</v>
      </c>
      <c r="F19" s="1">
        <v>50</v>
      </c>
      <c r="G19" s="1">
        <v>35</v>
      </c>
      <c r="H19" s="1">
        <v>120</v>
      </c>
      <c r="I19" s="1">
        <v>83</v>
      </c>
    </row>
    <row r="20" spans="2:13" x14ac:dyDescent="0.15">
      <c r="B20" s="6" t="s">
        <v>80</v>
      </c>
      <c r="C20" s="7">
        <v>38844</v>
      </c>
      <c r="D20" s="7"/>
      <c r="E20" s="1">
        <v>65800</v>
      </c>
      <c r="F20" s="1">
        <v>60000</v>
      </c>
      <c r="G20" s="1">
        <v>46060</v>
      </c>
      <c r="H20" s="1">
        <v>10</v>
      </c>
      <c r="I20" s="1">
        <v>9</v>
      </c>
    </row>
    <row r="21" spans="2:13" x14ac:dyDescent="0.15">
      <c r="B21" s="9" t="s">
        <v>82</v>
      </c>
      <c r="C21" s="7">
        <v>38846</v>
      </c>
      <c r="D21" s="7"/>
      <c r="E21" s="1">
        <v>120</v>
      </c>
      <c r="F21" s="1">
        <v>115</v>
      </c>
      <c r="G21" s="1">
        <v>84</v>
      </c>
      <c r="H21" s="1">
        <v>250</v>
      </c>
      <c r="I21" s="1">
        <v>101</v>
      </c>
    </row>
    <row r="22" spans="2:13" x14ac:dyDescent="0.15">
      <c r="B22" s="6" t="s">
        <v>83</v>
      </c>
      <c r="C22" s="7">
        <v>38847</v>
      </c>
      <c r="D22" s="7"/>
      <c r="E22" s="1">
        <v>52000</v>
      </c>
      <c r="F22" s="1">
        <v>43000</v>
      </c>
      <c r="G22" s="1">
        <v>38000</v>
      </c>
      <c r="H22" s="1">
        <v>25</v>
      </c>
      <c r="I22" s="1">
        <v>21</v>
      </c>
    </row>
    <row r="23" spans="2:13" x14ac:dyDescent="0.15">
      <c r="B23" s="6" t="s">
        <v>84</v>
      </c>
      <c r="C23" s="7">
        <v>38853</v>
      </c>
      <c r="D23" s="7"/>
      <c r="E23" s="1">
        <v>85000</v>
      </c>
      <c r="F23" s="1">
        <v>69800</v>
      </c>
      <c r="G23" s="1">
        <v>62000</v>
      </c>
      <c r="H23" s="1">
        <v>8</v>
      </c>
      <c r="I23" s="1">
        <v>8</v>
      </c>
    </row>
    <row r="24" spans="2:13" x14ac:dyDescent="0.15">
      <c r="C24" s="10"/>
      <c r="D24" s="10"/>
      <c r="E24" s="11"/>
      <c r="F24" s="11"/>
      <c r="G24" s="12" t="s">
        <v>18</v>
      </c>
      <c r="H24" s="13">
        <f>SUM(H15:H23)</f>
        <v>422</v>
      </c>
      <c r="I24" s="13">
        <f>SUM(I15:I23)</f>
        <v>230</v>
      </c>
      <c r="J24" s="14"/>
      <c r="K24" s="11">
        <f>SUM(K15:K23)</f>
        <v>0</v>
      </c>
      <c r="L24" s="11">
        <f>SUM(L15:L23)</f>
        <v>0</v>
      </c>
      <c r="M24" s="11">
        <f>SUM(M15:M23)</f>
        <v>0</v>
      </c>
    </row>
    <row r="25" spans="2:13" x14ac:dyDescent="0.15">
      <c r="B25" s="15"/>
      <c r="C25" s="7"/>
      <c r="D25" s="7"/>
    </row>
    <row r="26" spans="2:13" x14ac:dyDescent="0.15">
      <c r="B26" s="15"/>
      <c r="C26" s="7"/>
      <c r="D26" s="7"/>
    </row>
    <row r="27" spans="2:13" x14ac:dyDescent="0.15">
      <c r="E27" s="4"/>
    </row>
    <row r="28" spans="2:13" x14ac:dyDescent="0.15">
      <c r="E28" s="4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8"/>
  </sheetPr>
  <dimension ref="A1:J30"/>
  <sheetViews>
    <sheetView topLeftCell="A9" workbookViewId="0"/>
  </sheetViews>
  <sheetFormatPr defaultRowHeight="13.5" x14ac:dyDescent="0.15"/>
  <cols>
    <col min="1" max="1" width="2.625" style="1" customWidth="1"/>
    <col min="2" max="2" width="5.75" style="1" bestFit="1" customWidth="1"/>
    <col min="3" max="3" width="8.375" style="1" bestFit="1" customWidth="1"/>
    <col min="4" max="5" width="9.25" style="1" bestFit="1" customWidth="1"/>
    <col min="6" max="8" width="8.375" style="1" bestFit="1" customWidth="1"/>
    <col min="9" max="10" width="9.25" style="1" bestFit="1" customWidth="1"/>
    <col min="11" max="16384" width="9" style="1"/>
  </cols>
  <sheetData>
    <row r="1" spans="1:10" x14ac:dyDescent="0.15">
      <c r="A1" s="1" t="s">
        <v>0</v>
      </c>
    </row>
    <row r="2" spans="1:10" x14ac:dyDescent="0.15">
      <c r="A2" s="2" t="s">
        <v>1</v>
      </c>
    </row>
    <row r="3" spans="1:10" x14ac:dyDescent="0.15">
      <c r="A3" s="2" t="s">
        <v>2</v>
      </c>
    </row>
    <row r="4" spans="1:10" x14ac:dyDescent="0.15">
      <c r="A4" s="2" t="s">
        <v>3</v>
      </c>
    </row>
    <row r="5" spans="1:10" x14ac:dyDescent="0.15">
      <c r="A5" s="1" t="s">
        <v>85</v>
      </c>
    </row>
    <row r="6" spans="1:10" x14ac:dyDescent="0.15">
      <c r="A6" s="2" t="s">
        <v>5</v>
      </c>
    </row>
    <row r="7" spans="1:10" x14ac:dyDescent="0.15">
      <c r="A7" s="2" t="s">
        <v>6</v>
      </c>
    </row>
    <row r="8" spans="1:10" x14ac:dyDescent="0.15">
      <c r="A8" s="2" t="s">
        <v>7</v>
      </c>
    </row>
    <row r="9" spans="1:10" x14ac:dyDescent="0.15">
      <c r="A9" s="3" t="s">
        <v>8</v>
      </c>
    </row>
    <row r="10" spans="1:10" ht="14.25" thickBot="1" x14ac:dyDescent="0.2"/>
    <row r="11" spans="1:10" ht="15" customHeight="1" x14ac:dyDescent="0.15">
      <c r="B11" s="73" t="s">
        <v>9</v>
      </c>
      <c r="C11" s="74"/>
      <c r="D11" s="16"/>
      <c r="E11" s="75" t="str">
        <f>J15</f>
        <v>売上増減</v>
      </c>
      <c r="F11" s="76"/>
      <c r="G11" s="76"/>
      <c r="H11" s="76"/>
      <c r="I11" s="76"/>
      <c r="J11" s="77"/>
    </row>
    <row r="12" spans="1:10" ht="15" customHeight="1" x14ac:dyDescent="0.15">
      <c r="B12" s="17" t="s">
        <v>10</v>
      </c>
      <c r="C12" s="18" t="s">
        <v>11</v>
      </c>
      <c r="D12" s="16"/>
      <c r="E12" s="78"/>
      <c r="F12" s="79"/>
      <c r="G12" s="79"/>
      <c r="H12" s="79"/>
      <c r="I12" s="79"/>
      <c r="J12" s="80"/>
    </row>
    <row r="13" spans="1:10" ht="15" customHeight="1" thickBot="1" x14ac:dyDescent="0.2">
      <c r="B13" s="19">
        <v>0.8</v>
      </c>
      <c r="C13" s="20">
        <v>0.75</v>
      </c>
      <c r="D13" s="16"/>
      <c r="E13" s="81"/>
      <c r="F13" s="82"/>
      <c r="G13" s="82"/>
      <c r="H13" s="82"/>
      <c r="I13" s="82"/>
      <c r="J13" s="83"/>
    </row>
    <row r="14" spans="1:10" ht="5.0999999999999996" customHeight="1" thickBot="1" x14ac:dyDescent="0.2"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5" customHeight="1" x14ac:dyDescent="0.15">
      <c r="B15" s="73" t="s">
        <v>12</v>
      </c>
      <c r="C15" s="85" t="s">
        <v>13</v>
      </c>
      <c r="D15" s="85"/>
      <c r="E15" s="85"/>
      <c r="F15" s="85"/>
      <c r="G15" s="85"/>
      <c r="H15" s="85"/>
      <c r="I15" s="85" t="s">
        <v>14</v>
      </c>
      <c r="J15" s="74" t="s">
        <v>15</v>
      </c>
    </row>
    <row r="16" spans="1:10" ht="15" customHeight="1" x14ac:dyDescent="0.15">
      <c r="B16" s="84"/>
      <c r="C16" s="88" t="s">
        <v>16</v>
      </c>
      <c r="D16" s="89"/>
      <c r="E16" s="90"/>
      <c r="F16" s="88" t="s">
        <v>17</v>
      </c>
      <c r="G16" s="89"/>
      <c r="H16" s="90"/>
      <c r="I16" s="86"/>
      <c r="J16" s="87"/>
    </row>
    <row r="17" spans="2:10" ht="15" customHeight="1" x14ac:dyDescent="0.15">
      <c r="B17" s="84"/>
      <c r="C17" s="21" t="s">
        <v>10</v>
      </c>
      <c r="D17" s="21" t="s">
        <v>11</v>
      </c>
      <c r="E17" s="21" t="s">
        <v>18</v>
      </c>
      <c r="F17" s="21" t="s">
        <v>10</v>
      </c>
      <c r="G17" s="21" t="s">
        <v>11</v>
      </c>
      <c r="H17" s="21" t="s">
        <v>18</v>
      </c>
      <c r="I17" s="86"/>
      <c r="J17" s="87"/>
    </row>
    <row r="18" spans="2:10" ht="15" customHeight="1" x14ac:dyDescent="0.15">
      <c r="B18" s="17" t="s">
        <v>19</v>
      </c>
      <c r="C18" s="22">
        <v>1473000</v>
      </c>
      <c r="D18" s="22">
        <v>1458000</v>
      </c>
      <c r="E18" s="22">
        <f>C18+D18</f>
        <v>2931000</v>
      </c>
      <c r="F18" s="22">
        <f>C18-C18*B$13</f>
        <v>294600</v>
      </c>
      <c r="G18" s="22">
        <f>D18-D18*C$13</f>
        <v>364500</v>
      </c>
      <c r="H18" s="22">
        <f>F18+G18</f>
        <v>659100</v>
      </c>
      <c r="I18" s="22">
        <v>941400</v>
      </c>
      <c r="J18" s="23">
        <f>E18-I18</f>
        <v>1989600</v>
      </c>
    </row>
    <row r="19" spans="2:10" ht="15" customHeight="1" x14ac:dyDescent="0.15">
      <c r="B19" s="17" t="s">
        <v>20</v>
      </c>
      <c r="C19" s="22">
        <v>630000</v>
      </c>
      <c r="D19" s="22">
        <v>1159000</v>
      </c>
      <c r="E19" s="22">
        <f t="shared" ref="E19:E29" si="0">C19+D19</f>
        <v>1789000</v>
      </c>
      <c r="F19" s="22">
        <f t="shared" ref="F19:G29" si="1">C19-C19*B$13</f>
        <v>126000</v>
      </c>
      <c r="G19" s="22">
        <f t="shared" si="1"/>
        <v>289750</v>
      </c>
      <c r="H19" s="22">
        <f t="shared" ref="H19:H29" si="2">F19+G19</f>
        <v>415750</v>
      </c>
      <c r="I19" s="22">
        <v>1920600</v>
      </c>
      <c r="J19" s="23">
        <f t="shared" ref="J19:J29" si="3">E19-I19</f>
        <v>-131600</v>
      </c>
    </row>
    <row r="20" spans="2:10" ht="15" customHeight="1" x14ac:dyDescent="0.15">
      <c r="B20" s="17" t="s">
        <v>21</v>
      </c>
      <c r="C20" s="22">
        <v>786000</v>
      </c>
      <c r="D20" s="22">
        <v>1493000</v>
      </c>
      <c r="E20" s="22">
        <f t="shared" si="0"/>
        <v>2279000</v>
      </c>
      <c r="F20" s="22">
        <f t="shared" si="1"/>
        <v>157200</v>
      </c>
      <c r="G20" s="22">
        <f t="shared" si="1"/>
        <v>373250</v>
      </c>
      <c r="H20" s="22">
        <f t="shared" si="2"/>
        <v>530450</v>
      </c>
      <c r="I20" s="22">
        <v>916200</v>
      </c>
      <c r="J20" s="23">
        <f t="shared" si="3"/>
        <v>1362800</v>
      </c>
    </row>
    <row r="21" spans="2:10" ht="15" customHeight="1" x14ac:dyDescent="0.15">
      <c r="B21" s="17" t="s">
        <v>22</v>
      </c>
      <c r="C21" s="22">
        <v>580000</v>
      </c>
      <c r="D21" s="22">
        <v>822000</v>
      </c>
      <c r="E21" s="22">
        <f t="shared" si="0"/>
        <v>1402000</v>
      </c>
      <c r="F21" s="22">
        <f t="shared" si="1"/>
        <v>116000</v>
      </c>
      <c r="G21" s="22">
        <f t="shared" si="1"/>
        <v>205500</v>
      </c>
      <c r="H21" s="22">
        <f t="shared" si="2"/>
        <v>321500</v>
      </c>
      <c r="I21" s="22">
        <v>1688400</v>
      </c>
      <c r="J21" s="23">
        <f t="shared" si="3"/>
        <v>-286400</v>
      </c>
    </row>
    <row r="22" spans="2:10" ht="15" customHeight="1" x14ac:dyDescent="0.15">
      <c r="B22" s="17" t="s">
        <v>23</v>
      </c>
      <c r="C22" s="22">
        <v>741000</v>
      </c>
      <c r="D22" s="22">
        <v>831000</v>
      </c>
      <c r="E22" s="22">
        <f t="shared" si="0"/>
        <v>1572000</v>
      </c>
      <c r="F22" s="22">
        <f t="shared" si="1"/>
        <v>148200</v>
      </c>
      <c r="G22" s="22">
        <f t="shared" si="1"/>
        <v>207750</v>
      </c>
      <c r="H22" s="22">
        <f t="shared" si="2"/>
        <v>355950</v>
      </c>
      <c r="I22" s="22">
        <v>2615400</v>
      </c>
      <c r="J22" s="23">
        <f t="shared" si="3"/>
        <v>-1043400</v>
      </c>
    </row>
    <row r="23" spans="2:10" ht="15" customHeight="1" x14ac:dyDescent="0.15">
      <c r="B23" s="17" t="s">
        <v>24</v>
      </c>
      <c r="C23" s="22">
        <v>608000</v>
      </c>
      <c r="D23" s="22">
        <v>591000</v>
      </c>
      <c r="E23" s="22">
        <f t="shared" si="0"/>
        <v>1199000</v>
      </c>
      <c r="F23" s="22">
        <f t="shared" si="1"/>
        <v>121600</v>
      </c>
      <c r="G23" s="22">
        <f t="shared" si="1"/>
        <v>147750</v>
      </c>
      <c r="H23" s="22">
        <f t="shared" si="2"/>
        <v>269350</v>
      </c>
      <c r="I23" s="22">
        <v>2070000</v>
      </c>
      <c r="J23" s="23">
        <f t="shared" si="3"/>
        <v>-871000</v>
      </c>
    </row>
    <row r="24" spans="2:10" ht="15" customHeight="1" x14ac:dyDescent="0.15">
      <c r="B24" s="17" t="s">
        <v>25</v>
      </c>
      <c r="C24" s="22">
        <v>970000</v>
      </c>
      <c r="D24" s="22">
        <v>1493000</v>
      </c>
      <c r="E24" s="22">
        <f t="shared" si="0"/>
        <v>2463000</v>
      </c>
      <c r="F24" s="22">
        <f t="shared" si="1"/>
        <v>194000</v>
      </c>
      <c r="G24" s="22">
        <f t="shared" si="1"/>
        <v>373250</v>
      </c>
      <c r="H24" s="22">
        <f t="shared" si="2"/>
        <v>567250</v>
      </c>
      <c r="I24" s="22">
        <v>2539800</v>
      </c>
      <c r="J24" s="23">
        <f t="shared" si="3"/>
        <v>-76800</v>
      </c>
    </row>
    <row r="25" spans="2:10" ht="15" customHeight="1" x14ac:dyDescent="0.15">
      <c r="B25" s="17" t="s">
        <v>26</v>
      </c>
      <c r="C25" s="22">
        <v>540000</v>
      </c>
      <c r="D25" s="22">
        <v>1445000</v>
      </c>
      <c r="E25" s="22">
        <f t="shared" si="0"/>
        <v>1985000</v>
      </c>
      <c r="F25" s="22">
        <f t="shared" si="1"/>
        <v>108000</v>
      </c>
      <c r="G25" s="22">
        <f t="shared" si="1"/>
        <v>361250</v>
      </c>
      <c r="H25" s="22">
        <f t="shared" si="2"/>
        <v>469250</v>
      </c>
      <c r="I25" s="22">
        <v>1202400</v>
      </c>
      <c r="J25" s="23">
        <f t="shared" si="3"/>
        <v>782600</v>
      </c>
    </row>
    <row r="26" spans="2:10" ht="15" customHeight="1" x14ac:dyDescent="0.15">
      <c r="B26" s="17" t="s">
        <v>27</v>
      </c>
      <c r="C26" s="22">
        <v>776000</v>
      </c>
      <c r="D26" s="22">
        <v>544000</v>
      </c>
      <c r="E26" s="22">
        <f t="shared" si="0"/>
        <v>1320000</v>
      </c>
      <c r="F26" s="22">
        <f t="shared" si="1"/>
        <v>155200</v>
      </c>
      <c r="G26" s="22">
        <f t="shared" si="1"/>
        <v>136000</v>
      </c>
      <c r="H26" s="22">
        <f t="shared" si="2"/>
        <v>291200</v>
      </c>
      <c r="I26" s="22">
        <v>2262600</v>
      </c>
      <c r="J26" s="23">
        <f t="shared" si="3"/>
        <v>-942600</v>
      </c>
    </row>
    <row r="27" spans="2:10" ht="15" customHeight="1" x14ac:dyDescent="0.15">
      <c r="B27" s="17" t="s">
        <v>28</v>
      </c>
      <c r="C27" s="22">
        <v>756000</v>
      </c>
      <c r="D27" s="22">
        <v>952000</v>
      </c>
      <c r="E27" s="22">
        <f t="shared" si="0"/>
        <v>1708000</v>
      </c>
      <c r="F27" s="22">
        <f t="shared" si="1"/>
        <v>151200</v>
      </c>
      <c r="G27" s="22">
        <f t="shared" si="1"/>
        <v>238000</v>
      </c>
      <c r="H27" s="22">
        <f t="shared" si="2"/>
        <v>389200</v>
      </c>
      <c r="I27" s="22">
        <v>1751400</v>
      </c>
      <c r="J27" s="23">
        <f t="shared" si="3"/>
        <v>-43400</v>
      </c>
    </row>
    <row r="28" spans="2:10" ht="15" customHeight="1" x14ac:dyDescent="0.15">
      <c r="B28" s="17" t="s">
        <v>29</v>
      </c>
      <c r="C28" s="22">
        <v>945000</v>
      </c>
      <c r="D28" s="22">
        <v>751000</v>
      </c>
      <c r="E28" s="22">
        <f t="shared" si="0"/>
        <v>1696000</v>
      </c>
      <c r="F28" s="22">
        <f t="shared" si="1"/>
        <v>189000</v>
      </c>
      <c r="G28" s="22">
        <f t="shared" si="1"/>
        <v>187750</v>
      </c>
      <c r="H28" s="22">
        <f t="shared" si="2"/>
        <v>376750</v>
      </c>
      <c r="I28" s="22">
        <v>1866600</v>
      </c>
      <c r="J28" s="23">
        <f t="shared" si="3"/>
        <v>-170600</v>
      </c>
    </row>
    <row r="29" spans="2:10" ht="15" customHeight="1" thickBot="1" x14ac:dyDescent="0.2">
      <c r="B29" s="24" t="s">
        <v>30</v>
      </c>
      <c r="C29" s="25">
        <v>1177000</v>
      </c>
      <c r="D29" s="25">
        <v>1327000</v>
      </c>
      <c r="E29" s="25">
        <f t="shared" si="0"/>
        <v>2504000</v>
      </c>
      <c r="F29" s="25">
        <f t="shared" si="1"/>
        <v>235400</v>
      </c>
      <c r="G29" s="25">
        <f t="shared" si="1"/>
        <v>331750</v>
      </c>
      <c r="H29" s="25">
        <f t="shared" si="2"/>
        <v>567150</v>
      </c>
      <c r="I29" s="25">
        <v>1836000</v>
      </c>
      <c r="J29" s="26">
        <f t="shared" si="3"/>
        <v>668000</v>
      </c>
    </row>
    <row r="30" spans="2:10" ht="15" customHeight="1" thickTop="1" thickBot="1" x14ac:dyDescent="0.2">
      <c r="B30" s="27" t="s">
        <v>31</v>
      </c>
      <c r="C30" s="28">
        <f>SUM(C18:C29)</f>
        <v>9982000</v>
      </c>
      <c r="D30" s="28">
        <f t="shared" ref="D30:J30" si="4">SUM(D18:D29)</f>
        <v>12866000</v>
      </c>
      <c r="E30" s="28">
        <f t="shared" si="4"/>
        <v>22848000</v>
      </c>
      <c r="F30" s="28">
        <f t="shared" si="4"/>
        <v>1996400</v>
      </c>
      <c r="G30" s="28">
        <f t="shared" si="4"/>
        <v>3216500</v>
      </c>
      <c r="H30" s="28">
        <f t="shared" si="4"/>
        <v>5212900</v>
      </c>
      <c r="I30" s="28">
        <f t="shared" si="4"/>
        <v>21610800</v>
      </c>
      <c r="J30" s="29">
        <f t="shared" si="4"/>
        <v>1237200</v>
      </c>
    </row>
  </sheetData>
  <mergeCells count="8">
    <mergeCell ref="B11:C11"/>
    <mergeCell ref="E11:J13"/>
    <mergeCell ref="B15:B17"/>
    <mergeCell ref="C15:H15"/>
    <mergeCell ref="I15:I17"/>
    <mergeCell ref="J15:J17"/>
    <mergeCell ref="C16:E16"/>
    <mergeCell ref="F16:H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8"/>
  </sheetPr>
  <dimension ref="A1:H29"/>
  <sheetViews>
    <sheetView topLeftCell="A10" workbookViewId="0"/>
  </sheetViews>
  <sheetFormatPr defaultRowHeight="13.5" x14ac:dyDescent="0.15"/>
  <cols>
    <col min="1" max="1" width="2.625" style="1" customWidth="1"/>
    <col min="2" max="2" width="5.625" style="1" customWidth="1"/>
    <col min="3" max="8" width="14.625" style="1" customWidth="1"/>
    <col min="9" max="16384" width="9" style="1"/>
  </cols>
  <sheetData>
    <row r="1" spans="1:8" x14ac:dyDescent="0.15">
      <c r="A1" s="1" t="s">
        <v>0</v>
      </c>
      <c r="F1" s="5" t="s">
        <v>32</v>
      </c>
    </row>
    <row r="2" spans="1:8" x14ac:dyDescent="0.15">
      <c r="A2" s="2" t="s">
        <v>1</v>
      </c>
    </row>
    <row r="3" spans="1:8" x14ac:dyDescent="0.15">
      <c r="A3" s="1" t="s">
        <v>33</v>
      </c>
    </row>
    <row r="4" spans="1:8" x14ac:dyDescent="0.15">
      <c r="A4" s="2" t="s">
        <v>34</v>
      </c>
    </row>
    <row r="5" spans="1:8" x14ac:dyDescent="0.15">
      <c r="A5" s="2" t="s">
        <v>35</v>
      </c>
    </row>
    <row r="6" spans="1:8" x14ac:dyDescent="0.15">
      <c r="A6" s="2" t="s">
        <v>36</v>
      </c>
    </row>
    <row r="7" spans="1:8" x14ac:dyDescent="0.15">
      <c r="A7" s="2" t="s">
        <v>37</v>
      </c>
    </row>
    <row r="8" spans="1:8" x14ac:dyDescent="0.15">
      <c r="A8" s="2" t="s">
        <v>38</v>
      </c>
    </row>
    <row r="9" spans="1:8" x14ac:dyDescent="0.15">
      <c r="A9" s="3" t="s">
        <v>39</v>
      </c>
    </row>
    <row r="10" spans="1:8" x14ac:dyDescent="0.15">
      <c r="A10" s="2" t="s">
        <v>40</v>
      </c>
    </row>
    <row r="14" spans="1:8" ht="20.100000000000001" customHeight="1" thickBot="1" x14ac:dyDescent="0.2">
      <c r="B14" s="91" t="str">
        <f>F1</f>
        <v>価格・利益表</v>
      </c>
      <c r="C14" s="91"/>
      <c r="D14" s="91"/>
      <c r="E14" s="91"/>
      <c r="F14" s="91"/>
      <c r="G14" s="91"/>
      <c r="H14" s="91"/>
    </row>
    <row r="15" spans="1:8" ht="12" customHeight="1" thickBot="1" x14ac:dyDescent="0.2">
      <c r="B15" s="30" t="s">
        <v>41</v>
      </c>
      <c r="C15" s="31" t="s">
        <v>42</v>
      </c>
      <c r="D15" s="32" t="s">
        <v>43</v>
      </c>
      <c r="E15" s="31" t="s">
        <v>44</v>
      </c>
      <c r="F15" s="32" t="s">
        <v>45</v>
      </c>
      <c r="G15" s="31" t="s">
        <v>46</v>
      </c>
      <c r="H15" s="33" t="s">
        <v>47</v>
      </c>
    </row>
    <row r="16" spans="1:8" ht="12" customHeight="1" x14ac:dyDescent="0.15">
      <c r="B16" s="34" t="s">
        <v>86</v>
      </c>
      <c r="C16" s="35">
        <v>28800</v>
      </c>
      <c r="D16" s="36">
        <v>21600</v>
      </c>
      <c r="E16" s="35">
        <f>C16-C16*$E$28</f>
        <v>25920</v>
      </c>
      <c r="F16" s="36">
        <f>C16-C16*$E$29</f>
        <v>23040</v>
      </c>
      <c r="G16" s="35">
        <f>E16-D16</f>
        <v>4320</v>
      </c>
      <c r="H16" s="37">
        <f>F16-D16</f>
        <v>1440</v>
      </c>
    </row>
    <row r="17" spans="2:8" ht="12" customHeight="1" x14ac:dyDescent="0.15">
      <c r="B17" s="38" t="s">
        <v>49</v>
      </c>
      <c r="C17" s="39">
        <v>19800</v>
      </c>
      <c r="D17" s="40">
        <v>14850</v>
      </c>
      <c r="E17" s="39">
        <f t="shared" ref="E17:E25" si="0">C17-C17*$E$28</f>
        <v>17820</v>
      </c>
      <c r="F17" s="40">
        <f t="shared" ref="F17:F25" si="1">C17-C17*$E$29</f>
        <v>15840</v>
      </c>
      <c r="G17" s="39">
        <f t="shared" ref="G17:G25" si="2">E17-D17</f>
        <v>2970</v>
      </c>
      <c r="H17" s="41">
        <f t="shared" ref="H17:H25" si="3">F17-D17</f>
        <v>990</v>
      </c>
    </row>
    <row r="18" spans="2:8" ht="12" customHeight="1" x14ac:dyDescent="0.15">
      <c r="B18" s="38" t="s">
        <v>50</v>
      </c>
      <c r="C18" s="39">
        <v>24800</v>
      </c>
      <c r="D18" s="40">
        <v>18600</v>
      </c>
      <c r="E18" s="39">
        <f t="shared" si="0"/>
        <v>22320</v>
      </c>
      <c r="F18" s="40">
        <f t="shared" si="1"/>
        <v>19840</v>
      </c>
      <c r="G18" s="39">
        <f t="shared" si="2"/>
        <v>3720</v>
      </c>
      <c r="H18" s="41">
        <f t="shared" si="3"/>
        <v>1240</v>
      </c>
    </row>
    <row r="19" spans="2:8" ht="12" customHeight="1" x14ac:dyDescent="0.15">
      <c r="B19" s="38" t="s">
        <v>51</v>
      </c>
      <c r="C19" s="39">
        <v>21000</v>
      </c>
      <c r="D19" s="40">
        <v>15750</v>
      </c>
      <c r="E19" s="39">
        <f t="shared" si="0"/>
        <v>18900</v>
      </c>
      <c r="F19" s="40">
        <f t="shared" si="1"/>
        <v>16800</v>
      </c>
      <c r="G19" s="39">
        <f t="shared" si="2"/>
        <v>3150</v>
      </c>
      <c r="H19" s="41">
        <f t="shared" si="3"/>
        <v>1050</v>
      </c>
    </row>
    <row r="20" spans="2:8" ht="12" customHeight="1" x14ac:dyDescent="0.15">
      <c r="B20" s="38" t="s">
        <v>52</v>
      </c>
      <c r="C20" s="39">
        <v>2200</v>
      </c>
      <c r="D20" s="40">
        <v>1650</v>
      </c>
      <c r="E20" s="39">
        <f t="shared" si="0"/>
        <v>1980</v>
      </c>
      <c r="F20" s="40">
        <f t="shared" si="1"/>
        <v>1760</v>
      </c>
      <c r="G20" s="39">
        <f t="shared" si="2"/>
        <v>330</v>
      </c>
      <c r="H20" s="41">
        <f t="shared" si="3"/>
        <v>110</v>
      </c>
    </row>
    <row r="21" spans="2:8" ht="12" customHeight="1" x14ac:dyDescent="0.15">
      <c r="B21" s="38" t="s">
        <v>53</v>
      </c>
      <c r="C21" s="39">
        <v>8500</v>
      </c>
      <c r="D21" s="40">
        <v>6375</v>
      </c>
      <c r="E21" s="39">
        <f t="shared" si="0"/>
        <v>7650</v>
      </c>
      <c r="F21" s="40">
        <f t="shared" si="1"/>
        <v>6800</v>
      </c>
      <c r="G21" s="39">
        <f t="shared" si="2"/>
        <v>1275</v>
      </c>
      <c r="H21" s="41">
        <f t="shared" si="3"/>
        <v>425</v>
      </c>
    </row>
    <row r="22" spans="2:8" ht="12" customHeight="1" x14ac:dyDescent="0.15">
      <c r="B22" s="38" t="s">
        <v>54</v>
      </c>
      <c r="C22" s="39">
        <v>7500</v>
      </c>
      <c r="D22" s="40">
        <v>5625</v>
      </c>
      <c r="E22" s="39">
        <f t="shared" si="0"/>
        <v>6750</v>
      </c>
      <c r="F22" s="40">
        <f t="shared" si="1"/>
        <v>6000</v>
      </c>
      <c r="G22" s="39">
        <f t="shared" si="2"/>
        <v>1125</v>
      </c>
      <c r="H22" s="41">
        <f t="shared" si="3"/>
        <v>375</v>
      </c>
    </row>
    <row r="23" spans="2:8" ht="12" customHeight="1" x14ac:dyDescent="0.15">
      <c r="B23" s="38" t="s">
        <v>55</v>
      </c>
      <c r="C23" s="39">
        <v>6800</v>
      </c>
      <c r="D23" s="40">
        <v>5100</v>
      </c>
      <c r="E23" s="39">
        <f t="shared" si="0"/>
        <v>6120</v>
      </c>
      <c r="F23" s="40">
        <f t="shared" si="1"/>
        <v>5440</v>
      </c>
      <c r="G23" s="39">
        <f t="shared" si="2"/>
        <v>1020</v>
      </c>
      <c r="H23" s="41">
        <f t="shared" si="3"/>
        <v>340</v>
      </c>
    </row>
    <row r="24" spans="2:8" ht="12" customHeight="1" x14ac:dyDescent="0.15">
      <c r="B24" s="38" t="s">
        <v>56</v>
      </c>
      <c r="C24" s="39">
        <v>9800</v>
      </c>
      <c r="D24" s="40">
        <v>7350</v>
      </c>
      <c r="E24" s="39">
        <f t="shared" si="0"/>
        <v>8820</v>
      </c>
      <c r="F24" s="40">
        <f t="shared" si="1"/>
        <v>7840</v>
      </c>
      <c r="G24" s="39">
        <f t="shared" si="2"/>
        <v>1470</v>
      </c>
      <c r="H24" s="41">
        <f t="shared" si="3"/>
        <v>490</v>
      </c>
    </row>
    <row r="25" spans="2:8" ht="12" customHeight="1" thickBot="1" x14ac:dyDescent="0.2">
      <c r="B25" s="42" t="s">
        <v>57</v>
      </c>
      <c r="C25" s="43">
        <v>1000</v>
      </c>
      <c r="D25" s="44">
        <v>750</v>
      </c>
      <c r="E25" s="43">
        <f t="shared" si="0"/>
        <v>900</v>
      </c>
      <c r="F25" s="44">
        <f t="shared" si="1"/>
        <v>800</v>
      </c>
      <c r="G25" s="43">
        <f t="shared" si="2"/>
        <v>150</v>
      </c>
      <c r="H25" s="45">
        <f t="shared" si="3"/>
        <v>50</v>
      </c>
    </row>
    <row r="27" spans="2:8" ht="14.25" thickBot="1" x14ac:dyDescent="0.2"/>
    <row r="28" spans="2:8" ht="14.25" thickBot="1" x14ac:dyDescent="0.2">
      <c r="D28" s="46" t="s">
        <v>58</v>
      </c>
      <c r="E28" s="47">
        <v>0.1</v>
      </c>
    </row>
    <row r="29" spans="2:8" ht="14.25" thickBot="1" x14ac:dyDescent="0.2">
      <c r="D29" s="48" t="s">
        <v>59</v>
      </c>
      <c r="E29" s="49">
        <v>0.2</v>
      </c>
    </row>
  </sheetData>
  <mergeCells count="1">
    <mergeCell ref="B14:H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tabColor indexed="8"/>
  </sheetPr>
  <dimension ref="A1:N28"/>
  <sheetViews>
    <sheetView workbookViewId="0"/>
  </sheetViews>
  <sheetFormatPr defaultRowHeight="13.5" x14ac:dyDescent="0.15"/>
  <cols>
    <col min="1" max="1" width="2.625" style="1" customWidth="1"/>
    <col min="2" max="2" width="6.75" style="1" bestFit="1" customWidth="1"/>
    <col min="3" max="3" width="7.375" style="1" bestFit="1" customWidth="1"/>
    <col min="4" max="4" width="8" style="1" bestFit="1" customWidth="1"/>
    <col min="5" max="6" width="9.75" style="1" bestFit="1" customWidth="1"/>
    <col min="7" max="7" width="11.5" style="1" bestFit="1" customWidth="1"/>
    <col min="8" max="10" width="6.375" style="1" bestFit="1" customWidth="1"/>
    <col min="11" max="12" width="9.25" style="1" bestFit="1" customWidth="1"/>
    <col min="13" max="13" width="8.375" style="1" bestFit="1" customWidth="1"/>
    <col min="14" max="14" width="6.375" style="1" bestFit="1" customWidth="1"/>
    <col min="15" max="16384" width="9" style="1"/>
  </cols>
  <sheetData>
    <row r="1" spans="1:14" x14ac:dyDescent="0.15">
      <c r="A1" s="1" t="s">
        <v>0</v>
      </c>
      <c r="F1" s="5"/>
    </row>
    <row r="2" spans="1:14" x14ac:dyDescent="0.15">
      <c r="A2" s="2" t="s">
        <v>1</v>
      </c>
    </row>
    <row r="3" spans="1:14" x14ac:dyDescent="0.15">
      <c r="A3" s="1" t="s">
        <v>60</v>
      </c>
    </row>
    <row r="4" spans="1:14" x14ac:dyDescent="0.15">
      <c r="A4" s="2" t="s">
        <v>61</v>
      </c>
    </row>
    <row r="5" spans="1:14" x14ac:dyDescent="0.15">
      <c r="A5" s="1" t="s">
        <v>62</v>
      </c>
    </row>
    <row r="6" spans="1:14" x14ac:dyDescent="0.15">
      <c r="A6" s="1" t="s">
        <v>63</v>
      </c>
    </row>
    <row r="7" spans="1:14" x14ac:dyDescent="0.15">
      <c r="A7" s="1" t="s">
        <v>64</v>
      </c>
    </row>
    <row r="8" spans="1:14" x14ac:dyDescent="0.15">
      <c r="A8" s="1" t="s">
        <v>65</v>
      </c>
    </row>
    <row r="9" spans="1:14" x14ac:dyDescent="0.15">
      <c r="A9" s="3" t="s">
        <v>66</v>
      </c>
    </row>
    <row r="10" spans="1:14" x14ac:dyDescent="0.15">
      <c r="A10" s="2"/>
    </row>
    <row r="12" spans="1:14" ht="24" customHeight="1" x14ac:dyDescent="0.15">
      <c r="B12" s="92" t="str">
        <f>設定!A1</f>
        <v>利益率計算表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15" customHeight="1" thickBot="1" x14ac:dyDescent="0.2"/>
    <row r="14" spans="1:14" ht="15" customHeight="1" x14ac:dyDescent="0.15">
      <c r="B14" s="50" t="s">
        <v>41</v>
      </c>
      <c r="C14" s="51" t="s">
        <v>67</v>
      </c>
      <c r="D14" s="51" t="s">
        <v>68</v>
      </c>
      <c r="E14" s="51" t="s">
        <v>69</v>
      </c>
      <c r="F14" s="51" t="s">
        <v>70</v>
      </c>
      <c r="G14" s="51" t="s">
        <v>71</v>
      </c>
      <c r="H14" s="51" t="s">
        <v>72</v>
      </c>
      <c r="I14" s="51" t="s">
        <v>73</v>
      </c>
      <c r="J14" s="51" t="s">
        <v>58</v>
      </c>
      <c r="K14" s="51" t="s">
        <v>74</v>
      </c>
      <c r="L14" s="51" t="s">
        <v>75</v>
      </c>
      <c r="M14" s="51" t="s">
        <v>17</v>
      </c>
      <c r="N14" s="52" t="s">
        <v>76</v>
      </c>
    </row>
    <row r="15" spans="1:14" ht="15" customHeight="1" x14ac:dyDescent="0.15">
      <c r="B15" s="53" t="s">
        <v>77</v>
      </c>
      <c r="C15" s="54">
        <v>38838</v>
      </c>
      <c r="D15" s="54">
        <f>C15+3</f>
        <v>38841</v>
      </c>
      <c r="E15" s="55">
        <v>50000</v>
      </c>
      <c r="F15" s="55">
        <v>41500</v>
      </c>
      <c r="G15" s="55">
        <v>35000</v>
      </c>
      <c r="H15" s="55">
        <v>3</v>
      </c>
      <c r="I15" s="55">
        <v>3</v>
      </c>
      <c r="J15" s="56">
        <f>(E15-F15)/E15</f>
        <v>0.17</v>
      </c>
      <c r="K15" s="55">
        <f>G15*H15</f>
        <v>105000</v>
      </c>
      <c r="L15" s="55">
        <f>F15*I15</f>
        <v>124500</v>
      </c>
      <c r="M15" s="55">
        <f>L15-K15</f>
        <v>19500</v>
      </c>
      <c r="N15" s="57">
        <f>M15/$M$24</f>
        <v>4.8832710403245499E-3</v>
      </c>
    </row>
    <row r="16" spans="1:14" ht="15" customHeight="1" x14ac:dyDescent="0.15">
      <c r="B16" s="58" t="s">
        <v>78</v>
      </c>
      <c r="C16" s="59">
        <v>38838</v>
      </c>
      <c r="D16" s="59">
        <f t="shared" ref="D16:D23" si="0">C16+3</f>
        <v>38841</v>
      </c>
      <c r="E16" s="60">
        <v>480000</v>
      </c>
      <c r="F16" s="60">
        <v>395000</v>
      </c>
      <c r="G16" s="60">
        <v>336000</v>
      </c>
      <c r="H16" s="60">
        <v>2</v>
      </c>
      <c r="I16" s="60">
        <v>2</v>
      </c>
      <c r="J16" s="61">
        <f t="shared" ref="J16:J23" si="1">(E16-F16)/E16</f>
        <v>0.17708333333333334</v>
      </c>
      <c r="K16" s="60">
        <f t="shared" ref="K16:K23" si="2">G16*H16</f>
        <v>672000</v>
      </c>
      <c r="L16" s="60">
        <f t="shared" ref="L16:L23" si="3">F16*I16</f>
        <v>790000</v>
      </c>
      <c r="M16" s="60">
        <f t="shared" ref="M16:M23" si="4">L16-K16</f>
        <v>118000</v>
      </c>
      <c r="N16" s="62">
        <f t="shared" ref="N16:N23" si="5">M16/$M$24</f>
        <v>2.9550050397861377E-2</v>
      </c>
    </row>
    <row r="17" spans="2:14" ht="15" customHeight="1" x14ac:dyDescent="0.15">
      <c r="B17" s="58" t="s">
        <v>79</v>
      </c>
      <c r="C17" s="59">
        <v>38838</v>
      </c>
      <c r="D17" s="59">
        <f t="shared" si="0"/>
        <v>38841</v>
      </c>
      <c r="E17" s="60">
        <v>1550000</v>
      </c>
      <c r="F17" s="60">
        <v>1512680</v>
      </c>
      <c r="G17" s="60">
        <v>1085000</v>
      </c>
      <c r="H17" s="60">
        <v>3</v>
      </c>
      <c r="I17" s="60">
        <v>2</v>
      </c>
      <c r="J17" s="61">
        <f t="shared" si="1"/>
        <v>2.407741935483871E-2</v>
      </c>
      <c r="K17" s="60">
        <f t="shared" si="2"/>
        <v>3255000</v>
      </c>
      <c r="L17" s="60">
        <f t="shared" si="3"/>
        <v>3025360</v>
      </c>
      <c r="M17" s="60">
        <f t="shared" si="4"/>
        <v>-229640</v>
      </c>
      <c r="N17" s="62">
        <f t="shared" si="5"/>
        <v>-5.7507403164109211E-2</v>
      </c>
    </row>
    <row r="18" spans="2:14" ht="15" customHeight="1" x14ac:dyDescent="0.15">
      <c r="B18" s="58" t="s">
        <v>80</v>
      </c>
      <c r="C18" s="59">
        <v>38843</v>
      </c>
      <c r="D18" s="59">
        <f t="shared" si="0"/>
        <v>38846</v>
      </c>
      <c r="E18" s="60">
        <v>28000000</v>
      </c>
      <c r="F18" s="60">
        <v>28000000</v>
      </c>
      <c r="G18" s="60">
        <v>24000000</v>
      </c>
      <c r="H18" s="60">
        <v>1</v>
      </c>
      <c r="I18" s="60">
        <v>1</v>
      </c>
      <c r="J18" s="61">
        <f t="shared" si="1"/>
        <v>0</v>
      </c>
      <c r="K18" s="60">
        <f t="shared" si="2"/>
        <v>24000000</v>
      </c>
      <c r="L18" s="60">
        <f t="shared" si="3"/>
        <v>28000000</v>
      </c>
      <c r="M18" s="60">
        <f t="shared" si="4"/>
        <v>4000000</v>
      </c>
      <c r="N18" s="62">
        <f t="shared" si="5"/>
        <v>1.0016966236563178</v>
      </c>
    </row>
    <row r="19" spans="2:14" ht="15" customHeight="1" x14ac:dyDescent="0.15">
      <c r="B19" s="58" t="s">
        <v>81</v>
      </c>
      <c r="C19" s="59">
        <v>38844</v>
      </c>
      <c r="D19" s="59">
        <f t="shared" si="0"/>
        <v>38847</v>
      </c>
      <c r="E19" s="60">
        <v>50</v>
      </c>
      <c r="F19" s="60">
        <v>50</v>
      </c>
      <c r="G19" s="60">
        <v>35</v>
      </c>
      <c r="H19" s="60">
        <v>120</v>
      </c>
      <c r="I19" s="60">
        <v>83</v>
      </c>
      <c r="J19" s="61">
        <f t="shared" si="1"/>
        <v>0</v>
      </c>
      <c r="K19" s="60">
        <f t="shared" si="2"/>
        <v>4200</v>
      </c>
      <c r="L19" s="60">
        <f t="shared" si="3"/>
        <v>4150</v>
      </c>
      <c r="M19" s="60">
        <f t="shared" si="4"/>
        <v>-50</v>
      </c>
      <c r="N19" s="62">
        <f t="shared" si="5"/>
        <v>-1.2521207795703974E-5</v>
      </c>
    </row>
    <row r="20" spans="2:14" ht="15" customHeight="1" x14ac:dyDescent="0.15">
      <c r="B20" s="58" t="s">
        <v>80</v>
      </c>
      <c r="C20" s="59">
        <v>38844</v>
      </c>
      <c r="D20" s="59">
        <f t="shared" si="0"/>
        <v>38847</v>
      </c>
      <c r="E20" s="60">
        <v>65800</v>
      </c>
      <c r="F20" s="60">
        <v>60000</v>
      </c>
      <c r="G20" s="60">
        <v>46060</v>
      </c>
      <c r="H20" s="60">
        <v>10</v>
      </c>
      <c r="I20" s="60">
        <v>9</v>
      </c>
      <c r="J20" s="61">
        <f t="shared" si="1"/>
        <v>8.8145896656534953E-2</v>
      </c>
      <c r="K20" s="60">
        <f t="shared" si="2"/>
        <v>460600</v>
      </c>
      <c r="L20" s="60">
        <f t="shared" si="3"/>
        <v>540000</v>
      </c>
      <c r="M20" s="60">
        <f t="shared" si="4"/>
        <v>79400</v>
      </c>
      <c r="N20" s="62">
        <f t="shared" si="5"/>
        <v>1.9883677979577911E-2</v>
      </c>
    </row>
    <row r="21" spans="2:14" ht="15" customHeight="1" x14ac:dyDescent="0.15">
      <c r="B21" s="58" t="s">
        <v>82</v>
      </c>
      <c r="C21" s="59">
        <v>38846</v>
      </c>
      <c r="D21" s="59">
        <f t="shared" si="0"/>
        <v>38849</v>
      </c>
      <c r="E21" s="60">
        <v>120</v>
      </c>
      <c r="F21" s="60">
        <v>115</v>
      </c>
      <c r="G21" s="60">
        <v>84</v>
      </c>
      <c r="H21" s="60">
        <v>250</v>
      </c>
      <c r="I21" s="60">
        <v>101</v>
      </c>
      <c r="J21" s="61">
        <f t="shared" si="1"/>
        <v>4.1666666666666664E-2</v>
      </c>
      <c r="K21" s="60">
        <f t="shared" si="2"/>
        <v>21000</v>
      </c>
      <c r="L21" s="60">
        <f t="shared" si="3"/>
        <v>11615</v>
      </c>
      <c r="M21" s="60">
        <f t="shared" si="4"/>
        <v>-9385</v>
      </c>
      <c r="N21" s="62">
        <f t="shared" si="5"/>
        <v>-2.3502307032536359E-3</v>
      </c>
    </row>
    <row r="22" spans="2:14" ht="15" customHeight="1" x14ac:dyDescent="0.15">
      <c r="B22" s="58" t="s">
        <v>83</v>
      </c>
      <c r="C22" s="59">
        <v>38847</v>
      </c>
      <c r="D22" s="59">
        <f t="shared" si="0"/>
        <v>38850</v>
      </c>
      <c r="E22" s="60">
        <v>52000</v>
      </c>
      <c r="F22" s="60">
        <v>43000</v>
      </c>
      <c r="G22" s="60">
        <v>38000</v>
      </c>
      <c r="H22" s="60">
        <v>25</v>
      </c>
      <c r="I22" s="60">
        <v>21</v>
      </c>
      <c r="J22" s="61">
        <f t="shared" si="1"/>
        <v>0.17307692307692307</v>
      </c>
      <c r="K22" s="60">
        <f t="shared" si="2"/>
        <v>950000</v>
      </c>
      <c r="L22" s="60">
        <f t="shared" si="3"/>
        <v>903000</v>
      </c>
      <c r="M22" s="60">
        <f t="shared" si="4"/>
        <v>-47000</v>
      </c>
      <c r="N22" s="62">
        <f t="shared" si="5"/>
        <v>-1.1769935327961735E-2</v>
      </c>
    </row>
    <row r="23" spans="2:14" ht="15" customHeight="1" thickBot="1" x14ac:dyDescent="0.2">
      <c r="B23" s="63" t="s">
        <v>84</v>
      </c>
      <c r="C23" s="64">
        <v>38853</v>
      </c>
      <c r="D23" s="64">
        <f t="shared" si="0"/>
        <v>38856</v>
      </c>
      <c r="E23" s="65">
        <v>85000</v>
      </c>
      <c r="F23" s="65">
        <v>69800</v>
      </c>
      <c r="G23" s="66">
        <v>62000</v>
      </c>
      <c r="H23" s="66">
        <v>8</v>
      </c>
      <c r="I23" s="66">
        <v>8</v>
      </c>
      <c r="J23" s="67">
        <f t="shared" si="1"/>
        <v>0.17882352941176471</v>
      </c>
      <c r="K23" s="66">
        <f t="shared" si="2"/>
        <v>496000</v>
      </c>
      <c r="L23" s="66">
        <f t="shared" si="3"/>
        <v>558400</v>
      </c>
      <c r="M23" s="66">
        <f t="shared" si="4"/>
        <v>62400</v>
      </c>
      <c r="N23" s="68">
        <f t="shared" si="5"/>
        <v>1.5626467329038558E-2</v>
      </c>
    </row>
    <row r="24" spans="2:14" ht="15" customHeight="1" thickTop="1" thickBot="1" x14ac:dyDescent="0.2">
      <c r="B24" s="13"/>
      <c r="C24" s="13"/>
      <c r="D24" s="13"/>
      <c r="E24" s="13"/>
      <c r="F24" s="13"/>
      <c r="G24" s="69" t="s">
        <v>18</v>
      </c>
      <c r="H24" s="70">
        <f>SUM(H15:H23)</f>
        <v>422</v>
      </c>
      <c r="I24" s="70">
        <f>SUM(I15:I23)</f>
        <v>230</v>
      </c>
      <c r="J24" s="71"/>
      <c r="K24" s="70">
        <f>SUM(K15:K23)</f>
        <v>29963800</v>
      </c>
      <c r="L24" s="70">
        <f>SUM(L15:L23)</f>
        <v>33957025</v>
      </c>
      <c r="M24" s="70">
        <f>SUM(M15:M23)</f>
        <v>3993225</v>
      </c>
      <c r="N24" s="72"/>
    </row>
    <row r="25" spans="2:14" x14ac:dyDescent="0.15">
      <c r="B25" s="15"/>
      <c r="C25" s="7"/>
      <c r="D25" s="7"/>
    </row>
    <row r="26" spans="2:14" x14ac:dyDescent="0.15">
      <c r="B26" s="15"/>
      <c r="C26" s="7"/>
      <c r="D26" s="7"/>
    </row>
    <row r="27" spans="2:14" x14ac:dyDescent="0.15">
      <c r="E27" s="4"/>
    </row>
    <row r="28" spans="2:14" x14ac:dyDescent="0.15">
      <c r="E28" s="4"/>
    </row>
  </sheetData>
  <mergeCells count="1">
    <mergeCell ref="B12:N1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1"/>
  </sheetPr>
  <dimension ref="A1"/>
  <sheetViews>
    <sheetView workbookViewId="0"/>
  </sheetViews>
  <sheetFormatPr defaultRowHeight="13.5" x14ac:dyDescent="0.15"/>
  <cols>
    <col min="1" max="1" width="13" style="1" customWidth="1"/>
    <col min="2" max="16384" width="9" style="1"/>
  </cols>
  <sheetData>
    <row r="1" spans="1:1" x14ac:dyDescent="0.15">
      <c r="A1" s="1" t="s">
        <v>87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練習課題</vt:lpstr>
      <vt:lpstr>練習解答</vt:lpstr>
      <vt:lpstr>課題</vt:lpstr>
      <vt:lpstr>課題２</vt:lpstr>
      <vt:lpstr>課題３</vt:lpstr>
      <vt:lpstr>解答</vt:lpstr>
      <vt:lpstr>解答２</vt:lpstr>
      <vt:lpstr>解答３</vt:lpstr>
      <vt:lpstr>設定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2007-02-04T08:30:44Z</dcterms:created>
  <dcterms:modified xsi:type="dcterms:W3CDTF">2017-02-03T02:13:25Z</dcterms:modified>
</cp:coreProperties>
</file>